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hidePivotFieldList="1" defaultThemeVersion="166925"/>
  <mc:AlternateContent xmlns:mc="http://schemas.openxmlformats.org/markup-compatibility/2006">
    <mc:Choice Requires="x15">
      <x15ac:absPath xmlns:x15ac="http://schemas.microsoft.com/office/spreadsheetml/2010/11/ac" url="/Users/twentytwo/Desktop/"/>
    </mc:Choice>
  </mc:AlternateContent>
  <xr:revisionPtr revIDLastSave="0" documentId="13_ncr:1_{4A63CEED-87DB-324D-8655-3D04FAE9E0A1}" xr6:coauthVersionLast="47" xr6:coauthVersionMax="47" xr10:uidLastSave="{00000000-0000-0000-0000-000000000000}"/>
  <bookViews>
    <workbookView xWindow="30240" yWindow="500" windowWidth="16400" windowHeight="15840" activeTab="4" xr2:uid="{75118982-00CA-465C-86F6-7C9104FDD3A4}"/>
  </bookViews>
  <sheets>
    <sheet name="PitRawData" sheetId="53" state="hidden" r:id="rId1"/>
    <sheet name="All_AC" sheetId="13" r:id="rId2"/>
    <sheet name="All_CO" sheetId="40" r:id="rId3"/>
    <sheet name="All_AO" sheetId="41" r:id="rId4"/>
    <sheet name="All_TOTALS" sheetId="44" r:id="rId5"/>
    <sheet name="Youth_UY" sheetId="46" r:id="rId6"/>
    <sheet name="Youth_PY" sheetId="47" r:id="rId7"/>
    <sheet name="Vets_AC" sheetId="43" r:id="rId8"/>
    <sheet name="Vets_AO" sheetId="42" r:id="rId9"/>
    <sheet name="Vets_TOTALS" sheetId="45" r:id="rId10"/>
    <sheet name="Additional_Homeless_Populations" sheetId="48" r:id="rId11"/>
    <sheet name="DO_NOT_EDIT" sheetId="52" state="hidden" r:id="rId12"/>
  </sheets>
  <definedNames>
    <definedName name="_xlnm._FilterDatabase" localSheetId="10" hidden="1">Additional_Homeless_Populations!$A$8:$G$8</definedName>
    <definedName name="_xlnm._FilterDatabase" localSheetId="1" hidden="1">All_AC!$A$8:$F$8</definedName>
    <definedName name="_xlnm._FilterDatabase" localSheetId="3" hidden="1">All_AO!$A$8:$G$8</definedName>
    <definedName name="_xlnm._FilterDatabase" localSheetId="2" hidden="1">All_CO!$A$8:$G$8</definedName>
    <definedName name="_xlnm._FilterDatabase" localSheetId="4" hidden="1">All_TOTALS!$A$8:$G$8</definedName>
    <definedName name="_xlnm._FilterDatabase" localSheetId="11" hidden="1">DO_NOT_EDIT!$A$21:$E$671</definedName>
    <definedName name="_xlnm._FilterDatabase" localSheetId="7" hidden="1">Vets_AC!$A$8:$F$8</definedName>
    <definedName name="_xlnm._FilterDatabase" localSheetId="8" hidden="1">Vets_AO!$A$8:$G$8</definedName>
    <definedName name="_xlnm._FilterDatabase" localSheetId="9" hidden="1">Vets_TOTALS!$A$8:$G$8</definedName>
    <definedName name="_xlnm._FilterDatabase" localSheetId="6" hidden="1">Youth_PY!$A$8:$F$8</definedName>
    <definedName name="_xlnm._FilterDatabase" localSheetId="5" hidden="1">Youth_UY!$A$8:$G$8</definedName>
    <definedName name="all_ref_fields_have_text">DO_NOT_EDIT!$B$8</definedName>
    <definedName name="All_ref_fields_not_errors">DO_NOT_EDIT!$B$7</definedName>
    <definedName name="CoC">DO_NOT_EDIT!$B$2</definedName>
    <definedName name="Date_of_Count">DO_NOT_EDIT!$B$4</definedName>
    <definedName name="HeadingLine2">DO_NOT_EDIT!$D$2</definedName>
    <definedName name="HeadingLine3">DO_NOT_EDIT!$D$3</definedName>
    <definedName name="HeadingLine4">DO_NOT_EDIT!$D$4</definedName>
    <definedName name="HudNum">DO_NOT_EDIT!$B$1</definedName>
    <definedName name="PIT_Count_Type">DO_NOT_EDIT!$B$5</definedName>
    <definedName name="_xlnm.Print_Area" localSheetId="10">Additional_Homeless_Populations!$A$1:$F$14</definedName>
    <definedName name="_xlnm.Print_Area" localSheetId="1">All_AC!$A$1:$E$42</definedName>
    <definedName name="_xlnm.Print_Area" localSheetId="3">All_AO!$A$1:$F$40</definedName>
    <definedName name="_xlnm.Print_Area" localSheetId="2">All_CO!$A$1:$F$34</definedName>
    <definedName name="_xlnm.Print_Area" localSheetId="4">All_TOTALS!$A$1:$F$41</definedName>
    <definedName name="_xlnm.Print_Area" localSheetId="0">PitRawData!$AML$1</definedName>
    <definedName name="_xlnm.Print_Area" localSheetId="7">Vets_AC!$A$1:$E$36</definedName>
    <definedName name="_xlnm.Print_Area" localSheetId="8">Vets_AO!$A$1:$F$35</definedName>
    <definedName name="_xlnm.Print_Area" localSheetId="9">Vets_TOTALS!$A$1:$F$35</definedName>
    <definedName name="_xlnm.Print_Area" localSheetId="6">Youth_PY!$A$1:$E$41</definedName>
    <definedName name="_xlnm.Print_Area" localSheetId="5">Youth_UY!$A$1:$F$36</definedName>
    <definedName name="_xlnm.Print_Titles" localSheetId="10">Additional_Homeless_Populations!$1:$6</definedName>
    <definedName name="_xlnm.Print_Titles" localSheetId="1">All_AC!$1:$6</definedName>
    <definedName name="_xlnm.Print_Titles" localSheetId="3">All_AO!$1:$6</definedName>
    <definedName name="_xlnm.Print_Titles" localSheetId="2">All_CO!$1:$6</definedName>
    <definedName name="_xlnm.Print_Titles" localSheetId="4">All_TOTALS!$1:$6</definedName>
    <definedName name="_xlnm.Print_Titles" localSheetId="7">Vets_AC!$1:$6</definedName>
    <definedName name="_xlnm.Print_Titles" localSheetId="8">Vets_AO!$1:$6</definedName>
    <definedName name="_xlnm.Print_Titles" localSheetId="9">Vets_TOTALS!$1:$6</definedName>
    <definedName name="_xlnm.Print_Titles" localSheetId="6">Youth_PY!$1:$6</definedName>
    <definedName name="_xlnm.Print_Titles" localSheetId="5">Youth_UY!$1:$6</definedName>
    <definedName name="show_heading_section">DO_NOT_EDIT!$B$9</definedName>
    <definedName name="year">DO_NOT_EDIT!$B$3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52" l="1"/>
  <c r="D24" i="52"/>
  <c r="D25" i="52"/>
  <c r="D26" i="52"/>
  <c r="D27" i="52"/>
  <c r="D28" i="52"/>
  <c r="D29" i="52"/>
  <c r="D30" i="52"/>
  <c r="D31" i="52"/>
  <c r="D32" i="52"/>
  <c r="D33" i="52"/>
  <c r="D34" i="52"/>
  <c r="D35" i="52"/>
  <c r="D36" i="52"/>
  <c r="D37" i="52"/>
  <c r="D38" i="52"/>
  <c r="D39" i="52"/>
  <c r="D40" i="52"/>
  <c r="D4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D82" i="52"/>
  <c r="D83" i="52"/>
  <c r="D84" i="52"/>
  <c r="D85" i="52"/>
  <c r="D86" i="52"/>
  <c r="D87" i="52"/>
  <c r="D88" i="52"/>
  <c r="D89" i="52"/>
  <c r="D90" i="52"/>
  <c r="D91" i="52"/>
  <c r="D92" i="52"/>
  <c r="D93" i="52"/>
  <c r="D94" i="52"/>
  <c r="D95" i="52"/>
  <c r="D96" i="52"/>
  <c r="D97" i="52"/>
  <c r="D98" i="52"/>
  <c r="D99" i="52"/>
  <c r="D100" i="52"/>
  <c r="D101" i="52"/>
  <c r="D102" i="52"/>
  <c r="D103" i="52"/>
  <c r="D104" i="52"/>
  <c r="D105" i="52"/>
  <c r="D106" i="52"/>
  <c r="D107" i="52"/>
  <c r="D108" i="52"/>
  <c r="D109" i="52"/>
  <c r="D110" i="52"/>
  <c r="D111" i="52"/>
  <c r="D112" i="52"/>
  <c r="D113" i="52"/>
  <c r="D114" i="52"/>
  <c r="D115" i="52"/>
  <c r="D116" i="52"/>
  <c r="D117" i="52"/>
  <c r="D118" i="52"/>
  <c r="D119" i="52"/>
  <c r="D120" i="52"/>
  <c r="D121" i="52"/>
  <c r="D122" i="52"/>
  <c r="D123" i="52"/>
  <c r="D124" i="52"/>
  <c r="D125" i="52"/>
  <c r="D126" i="52"/>
  <c r="D127" i="52"/>
  <c r="D128" i="52"/>
  <c r="D129" i="52"/>
  <c r="D130" i="52"/>
  <c r="D131" i="52"/>
  <c r="D132" i="52"/>
  <c r="D133" i="52"/>
  <c r="D134" i="52"/>
  <c r="D135" i="52"/>
  <c r="D136" i="52"/>
  <c r="D137" i="52"/>
  <c r="D138" i="52"/>
  <c r="D139" i="52"/>
  <c r="D140" i="52"/>
  <c r="D141" i="52"/>
  <c r="D142" i="52"/>
  <c r="D143" i="52"/>
  <c r="D144" i="52"/>
  <c r="D145" i="52"/>
  <c r="D146" i="52"/>
  <c r="D147" i="52"/>
  <c r="D148" i="52"/>
  <c r="D149" i="52"/>
  <c r="D150" i="52"/>
  <c r="D151" i="52"/>
  <c r="D152" i="52"/>
  <c r="D153" i="52"/>
  <c r="D154" i="52"/>
  <c r="D155" i="52"/>
  <c r="D156" i="52"/>
  <c r="D157" i="52"/>
  <c r="D158" i="52"/>
  <c r="D159" i="52"/>
  <c r="D160" i="52"/>
  <c r="D161" i="52"/>
  <c r="D162" i="52"/>
  <c r="D163" i="52"/>
  <c r="D164" i="52"/>
  <c r="D165" i="52"/>
  <c r="D166" i="52"/>
  <c r="D167" i="52"/>
  <c r="D168" i="52"/>
  <c r="D169" i="52"/>
  <c r="D170" i="52"/>
  <c r="D171" i="52"/>
  <c r="D172" i="52"/>
  <c r="D173" i="52"/>
  <c r="D174" i="52"/>
  <c r="D175" i="52"/>
  <c r="D176" i="52"/>
  <c r="D177" i="52"/>
  <c r="D178" i="52"/>
  <c r="D179" i="52"/>
  <c r="D180" i="52"/>
  <c r="D181" i="52"/>
  <c r="D182" i="52"/>
  <c r="D183" i="52"/>
  <c r="D184" i="52"/>
  <c r="D185" i="52"/>
  <c r="D186" i="52"/>
  <c r="D187" i="52"/>
  <c r="D188" i="52"/>
  <c r="D189" i="52"/>
  <c r="D190" i="52"/>
  <c r="D191" i="52"/>
  <c r="D192" i="52"/>
  <c r="D193" i="52"/>
  <c r="D194" i="52"/>
  <c r="D195" i="52"/>
  <c r="D196" i="52"/>
  <c r="D197" i="52"/>
  <c r="D198" i="52"/>
  <c r="D199" i="52"/>
  <c r="D200" i="52"/>
  <c r="D201" i="52"/>
  <c r="D202" i="52"/>
  <c r="D203" i="52"/>
  <c r="D204" i="52"/>
  <c r="D205" i="52"/>
  <c r="D206" i="52"/>
  <c r="D207" i="52"/>
  <c r="D208" i="52"/>
  <c r="D209" i="52"/>
  <c r="D210" i="52"/>
  <c r="D211" i="52"/>
  <c r="D212" i="52"/>
  <c r="D213" i="52"/>
  <c r="D214" i="52"/>
  <c r="D215" i="52"/>
  <c r="D216" i="52"/>
  <c r="D217" i="52"/>
  <c r="D218" i="52"/>
  <c r="D219" i="52"/>
  <c r="D220" i="52"/>
  <c r="D221" i="52"/>
  <c r="D222" i="52"/>
  <c r="D223" i="52"/>
  <c r="D224" i="52"/>
  <c r="D225" i="52"/>
  <c r="D226" i="52"/>
  <c r="D227" i="52"/>
  <c r="D228" i="52"/>
  <c r="D229" i="52"/>
  <c r="D230" i="52"/>
  <c r="D231" i="52"/>
  <c r="D232" i="52"/>
  <c r="D233" i="52"/>
  <c r="D234" i="52"/>
  <c r="D235" i="52"/>
  <c r="D236" i="52"/>
  <c r="D237" i="52"/>
  <c r="D238" i="52"/>
  <c r="D239" i="52"/>
  <c r="D240" i="52"/>
  <c r="D241" i="52"/>
  <c r="D242" i="52"/>
  <c r="D243" i="52"/>
  <c r="D244" i="52"/>
  <c r="D245" i="52"/>
  <c r="D246" i="52"/>
  <c r="D247" i="52"/>
  <c r="D248" i="52"/>
  <c r="D249" i="52"/>
  <c r="D250" i="52"/>
  <c r="D251" i="52"/>
  <c r="D252" i="52"/>
  <c r="D253" i="52"/>
  <c r="D254" i="52"/>
  <c r="D255" i="52"/>
  <c r="D256" i="52"/>
  <c r="D257" i="52"/>
  <c r="D258" i="52"/>
  <c r="D259" i="52"/>
  <c r="D260" i="52"/>
  <c r="D261" i="52"/>
  <c r="D262" i="52"/>
  <c r="D263" i="52"/>
  <c r="D264" i="52"/>
  <c r="D265" i="52"/>
  <c r="D266" i="52"/>
  <c r="D267" i="52"/>
  <c r="D268" i="52"/>
  <c r="D269" i="52"/>
  <c r="D270" i="52"/>
  <c r="D271" i="52"/>
  <c r="D272" i="52"/>
  <c r="D273" i="52"/>
  <c r="D274" i="52"/>
  <c r="D275" i="52"/>
  <c r="D276" i="52"/>
  <c r="D277" i="52"/>
  <c r="D278" i="52"/>
  <c r="D279" i="52"/>
  <c r="D280" i="52"/>
  <c r="D281" i="52"/>
  <c r="D282" i="52"/>
  <c r="D283" i="52"/>
  <c r="D284" i="52"/>
  <c r="D285" i="52"/>
  <c r="D286" i="52"/>
  <c r="D287" i="52"/>
  <c r="D288" i="52"/>
  <c r="D289" i="52"/>
  <c r="D290" i="52"/>
  <c r="D291" i="52"/>
  <c r="D292" i="52"/>
  <c r="D293" i="52"/>
  <c r="D294" i="52"/>
  <c r="D295" i="52"/>
  <c r="D296" i="52"/>
  <c r="D297" i="52"/>
  <c r="D298" i="52"/>
  <c r="D299" i="52"/>
  <c r="D300" i="52"/>
  <c r="D301" i="52"/>
  <c r="D302" i="52"/>
  <c r="D303" i="52"/>
  <c r="D304" i="52"/>
  <c r="D305" i="52"/>
  <c r="D306" i="52"/>
  <c r="D307" i="52"/>
  <c r="D308" i="52"/>
  <c r="D309" i="52"/>
  <c r="D310" i="52"/>
  <c r="D311" i="52"/>
  <c r="D312" i="52"/>
  <c r="D313" i="52"/>
  <c r="D314" i="52"/>
  <c r="D315" i="52"/>
  <c r="D316" i="52"/>
  <c r="D317" i="52"/>
  <c r="D318" i="52"/>
  <c r="D319" i="52"/>
  <c r="D320" i="52"/>
  <c r="D321" i="52"/>
  <c r="D322" i="52"/>
  <c r="D323" i="52"/>
  <c r="D324" i="52"/>
  <c r="D325" i="52"/>
  <c r="D326" i="52"/>
  <c r="D327" i="52"/>
  <c r="D328" i="52"/>
  <c r="D329" i="52"/>
  <c r="D330" i="52"/>
  <c r="D331" i="52"/>
  <c r="D332" i="52"/>
  <c r="D333" i="52"/>
  <c r="D334" i="52"/>
  <c r="D335" i="52"/>
  <c r="D336" i="52"/>
  <c r="D337" i="52"/>
  <c r="D338" i="52"/>
  <c r="D339" i="52"/>
  <c r="D340" i="52"/>
  <c r="D341" i="52"/>
  <c r="D342" i="52"/>
  <c r="D343" i="52"/>
  <c r="D344" i="52"/>
  <c r="D345" i="52"/>
  <c r="D346" i="52"/>
  <c r="D347" i="52"/>
  <c r="D348" i="52"/>
  <c r="D349" i="52"/>
  <c r="D350" i="52"/>
  <c r="D351" i="52"/>
  <c r="D352" i="52"/>
  <c r="D353" i="52"/>
  <c r="D354" i="52"/>
  <c r="D355" i="52"/>
  <c r="D356" i="52"/>
  <c r="D357" i="52"/>
  <c r="D358" i="52"/>
  <c r="D359" i="52"/>
  <c r="D360" i="52"/>
  <c r="D361" i="52"/>
  <c r="D362" i="52"/>
  <c r="D363" i="52"/>
  <c r="D364" i="52"/>
  <c r="D365" i="52"/>
  <c r="D366" i="52"/>
  <c r="D367" i="52"/>
  <c r="D368" i="52"/>
  <c r="D369" i="52"/>
  <c r="D370" i="52"/>
  <c r="D371" i="52"/>
  <c r="D372" i="52"/>
  <c r="D373" i="52"/>
  <c r="D374" i="52"/>
  <c r="D375" i="52"/>
  <c r="D376" i="52"/>
  <c r="D377" i="52"/>
  <c r="D378" i="52"/>
  <c r="D379" i="52"/>
  <c r="D380" i="52"/>
  <c r="D381" i="52"/>
  <c r="D382" i="52"/>
  <c r="D383" i="52"/>
  <c r="D384" i="52"/>
  <c r="D385" i="52"/>
  <c r="D386" i="52"/>
  <c r="D387" i="52"/>
  <c r="D388" i="52"/>
  <c r="D389" i="52"/>
  <c r="D390" i="52"/>
  <c r="D391" i="52"/>
  <c r="D392" i="52"/>
  <c r="D393" i="52"/>
  <c r="D394" i="52"/>
  <c r="D395" i="52"/>
  <c r="D396" i="52"/>
  <c r="D397" i="52"/>
  <c r="D398" i="52"/>
  <c r="D399" i="52"/>
  <c r="D400" i="52"/>
  <c r="D401" i="52"/>
  <c r="D402" i="52"/>
  <c r="D403" i="52"/>
  <c r="D404" i="52"/>
  <c r="D405" i="52"/>
  <c r="D406" i="52"/>
  <c r="D407" i="52"/>
  <c r="D408" i="52"/>
  <c r="D409" i="52"/>
  <c r="D410" i="52"/>
  <c r="D411" i="52"/>
  <c r="D412" i="52"/>
  <c r="D413" i="52"/>
  <c r="D414" i="52"/>
  <c r="D415" i="52"/>
  <c r="D416" i="52"/>
  <c r="D417" i="52"/>
  <c r="D418" i="52"/>
  <c r="D419" i="52"/>
  <c r="D420" i="52"/>
  <c r="D421" i="52"/>
  <c r="D422" i="52"/>
  <c r="D423" i="52"/>
  <c r="D424" i="52"/>
  <c r="D425" i="52"/>
  <c r="D426" i="52"/>
  <c r="D427" i="52"/>
  <c r="D428" i="52"/>
  <c r="D429" i="52"/>
  <c r="D430" i="52"/>
  <c r="D431" i="52"/>
  <c r="D432" i="52"/>
  <c r="D433" i="52"/>
  <c r="D434" i="52"/>
  <c r="D435" i="52"/>
  <c r="D436" i="52"/>
  <c r="D437" i="52"/>
  <c r="D438" i="52"/>
  <c r="D439" i="52"/>
  <c r="D440" i="52"/>
  <c r="D441" i="52"/>
  <c r="D442" i="52"/>
  <c r="D443" i="52"/>
  <c r="D444" i="52"/>
  <c r="D445" i="52"/>
  <c r="D446" i="52"/>
  <c r="D447" i="52"/>
  <c r="D448" i="52"/>
  <c r="D449" i="52"/>
  <c r="D450" i="52"/>
  <c r="D451" i="52"/>
  <c r="D452" i="52"/>
  <c r="D453" i="52"/>
  <c r="D454" i="52"/>
  <c r="D455" i="52"/>
  <c r="D456" i="52"/>
  <c r="D457" i="52"/>
  <c r="D458" i="52"/>
  <c r="D459" i="52"/>
  <c r="D460" i="52"/>
  <c r="D461" i="52"/>
  <c r="D462" i="52"/>
  <c r="D463" i="52"/>
  <c r="D464" i="52"/>
  <c r="D465" i="52"/>
  <c r="D466" i="52"/>
  <c r="D467" i="52"/>
  <c r="D468" i="52"/>
  <c r="D469" i="52"/>
  <c r="D470" i="52"/>
  <c r="D471" i="52"/>
  <c r="D472" i="52"/>
  <c r="D473" i="52"/>
  <c r="D474" i="52"/>
  <c r="D475" i="52"/>
  <c r="D476" i="52"/>
  <c r="D477" i="52"/>
  <c r="D478" i="52"/>
  <c r="D479" i="52"/>
  <c r="D480" i="52"/>
  <c r="D481" i="52"/>
  <c r="D482" i="52"/>
  <c r="D483" i="52"/>
  <c r="D484" i="52"/>
  <c r="D485" i="52"/>
  <c r="D486" i="52"/>
  <c r="D487" i="52"/>
  <c r="D488" i="52"/>
  <c r="D489" i="52"/>
  <c r="D490" i="52"/>
  <c r="D491" i="52"/>
  <c r="D492" i="52"/>
  <c r="D493" i="52"/>
  <c r="D494" i="52"/>
  <c r="D495" i="52"/>
  <c r="D496" i="52"/>
  <c r="D497" i="52"/>
  <c r="D498" i="52"/>
  <c r="D499" i="52"/>
  <c r="D500" i="52"/>
  <c r="D501" i="52"/>
  <c r="D502" i="52"/>
  <c r="D503" i="52"/>
  <c r="D504" i="52"/>
  <c r="D505" i="52"/>
  <c r="D506" i="52"/>
  <c r="D507" i="52"/>
  <c r="D508" i="52"/>
  <c r="D509" i="52"/>
  <c r="D510" i="52"/>
  <c r="D511" i="52"/>
  <c r="D512" i="52"/>
  <c r="D513" i="52"/>
  <c r="D514" i="52"/>
  <c r="D515" i="52"/>
  <c r="D516" i="52"/>
  <c r="D517" i="52"/>
  <c r="D518" i="52"/>
  <c r="D519" i="52"/>
  <c r="D520" i="52"/>
  <c r="D521" i="52"/>
  <c r="D522" i="52"/>
  <c r="D523" i="52"/>
  <c r="D524" i="52"/>
  <c r="D525" i="52"/>
  <c r="D526" i="52"/>
  <c r="D527" i="52"/>
  <c r="D528" i="52"/>
  <c r="D529" i="52"/>
  <c r="D530" i="52"/>
  <c r="D531" i="52"/>
  <c r="D532" i="52"/>
  <c r="D533" i="52"/>
  <c r="D534" i="52"/>
  <c r="D535" i="52"/>
  <c r="D536" i="52"/>
  <c r="D537" i="52"/>
  <c r="D538" i="52"/>
  <c r="D539" i="52"/>
  <c r="D540" i="52"/>
  <c r="D541" i="52"/>
  <c r="D542" i="52"/>
  <c r="D543" i="52"/>
  <c r="D544" i="52"/>
  <c r="D545" i="52"/>
  <c r="D546" i="52"/>
  <c r="D547" i="52"/>
  <c r="D548" i="52"/>
  <c r="D549" i="52"/>
  <c r="D550" i="52"/>
  <c r="D551" i="52"/>
  <c r="D552" i="52"/>
  <c r="D553" i="52"/>
  <c r="D554" i="52"/>
  <c r="D555" i="52"/>
  <c r="D556" i="52"/>
  <c r="D557" i="52"/>
  <c r="D558" i="52"/>
  <c r="D559" i="52"/>
  <c r="D560" i="52"/>
  <c r="D561" i="52"/>
  <c r="D562" i="52"/>
  <c r="D563" i="52"/>
  <c r="D564" i="52"/>
  <c r="D565" i="52"/>
  <c r="D566" i="52"/>
  <c r="D567" i="52"/>
  <c r="D568" i="52"/>
  <c r="D569" i="52"/>
  <c r="D570" i="52"/>
  <c r="D571" i="52"/>
  <c r="D572" i="52"/>
  <c r="D573" i="52"/>
  <c r="D574" i="52"/>
  <c r="D575" i="52"/>
  <c r="D576" i="52"/>
  <c r="D577" i="52"/>
  <c r="D578" i="52"/>
  <c r="D579" i="52"/>
  <c r="D580" i="52"/>
  <c r="D581" i="52"/>
  <c r="D582" i="52"/>
  <c r="D583" i="52"/>
  <c r="D584" i="52"/>
  <c r="D585" i="52"/>
  <c r="D586" i="52"/>
  <c r="D587" i="52"/>
  <c r="D588" i="52"/>
  <c r="D589" i="52"/>
  <c r="D590" i="52"/>
  <c r="D591" i="52"/>
  <c r="D592" i="52"/>
  <c r="D593" i="52"/>
  <c r="D594" i="52"/>
  <c r="D595" i="52"/>
  <c r="D596" i="52"/>
  <c r="D597" i="52"/>
  <c r="D598" i="52"/>
  <c r="D599" i="52"/>
  <c r="D600" i="52"/>
  <c r="D601" i="52"/>
  <c r="D602" i="52"/>
  <c r="D603" i="52"/>
  <c r="D604" i="52"/>
  <c r="D605" i="52"/>
  <c r="D606" i="52"/>
  <c r="D607" i="52"/>
  <c r="D608" i="52"/>
  <c r="D609" i="52"/>
  <c r="D610" i="52"/>
  <c r="D611" i="52"/>
  <c r="D612" i="52"/>
  <c r="D613" i="52"/>
  <c r="D614" i="52"/>
  <c r="D615" i="52"/>
  <c r="D616" i="52"/>
  <c r="D617" i="52"/>
  <c r="D618" i="52"/>
  <c r="D619" i="52"/>
  <c r="D620" i="52"/>
  <c r="D621" i="52"/>
  <c r="D622" i="52"/>
  <c r="D623" i="52"/>
  <c r="D624" i="52"/>
  <c r="D625" i="52"/>
  <c r="D626" i="52"/>
  <c r="D627" i="52"/>
  <c r="D628" i="52"/>
  <c r="D629" i="52"/>
  <c r="D630" i="52"/>
  <c r="D631" i="52"/>
  <c r="D632" i="52"/>
  <c r="D633" i="52"/>
  <c r="D634" i="52"/>
  <c r="D635" i="52"/>
  <c r="D636" i="52"/>
  <c r="D637" i="52"/>
  <c r="D638" i="52"/>
  <c r="D639" i="52"/>
  <c r="D640" i="52"/>
  <c r="D641" i="52"/>
  <c r="D642" i="52"/>
  <c r="D643" i="52"/>
  <c r="D644" i="52"/>
  <c r="D645" i="52"/>
  <c r="D646" i="52"/>
  <c r="D647" i="52"/>
  <c r="D648" i="52"/>
  <c r="D649" i="52"/>
  <c r="D650" i="52"/>
  <c r="D651" i="52"/>
  <c r="D652" i="52"/>
  <c r="D653" i="52"/>
  <c r="D654" i="52"/>
  <c r="D655" i="52"/>
  <c r="D656" i="52"/>
  <c r="D657" i="52"/>
  <c r="D658" i="52"/>
  <c r="D659" i="52"/>
  <c r="D660" i="52"/>
  <c r="D661" i="52"/>
  <c r="D662" i="52"/>
  <c r="D663" i="52"/>
  <c r="D664" i="52"/>
  <c r="D665" i="52"/>
  <c r="D666" i="52"/>
  <c r="D667" i="52"/>
  <c r="D668" i="52"/>
  <c r="D669" i="52"/>
  <c r="D670" i="52"/>
  <c r="D671" i="52"/>
  <c r="D22" i="52"/>
  <c r="B1" i="52" l="1"/>
  <c r="B10" i="13"/>
  <c r="B4" i="52" l="1"/>
  <c r="B2" i="52"/>
  <c r="B3" i="52"/>
  <c r="B5" i="52"/>
  <c r="B16" i="13"/>
  <c r="B36" i="13"/>
  <c r="C12" i="13"/>
  <c r="C23" i="13"/>
  <c r="C22" i="13"/>
  <c r="C26" i="13"/>
  <c r="C30" i="13"/>
  <c r="C33" i="13"/>
  <c r="D18" i="13"/>
  <c r="D28" i="13"/>
  <c r="D24" i="13"/>
  <c r="D27" i="13"/>
  <c r="B21" i="40"/>
  <c r="B20" i="40"/>
  <c r="B23" i="40"/>
  <c r="B27" i="40"/>
  <c r="C21" i="40"/>
  <c r="C16" i="40"/>
  <c r="C22" i="40"/>
  <c r="D10" i="40"/>
  <c r="D17" i="40"/>
  <c r="D24" i="40"/>
  <c r="E21" i="40"/>
  <c r="E23" i="40"/>
  <c r="E25" i="40"/>
  <c r="B13" i="41"/>
  <c r="B14" i="41"/>
  <c r="B22" i="41"/>
  <c r="B34" i="41"/>
  <c r="C10" i="41"/>
  <c r="C25" i="41"/>
  <c r="C32" i="41"/>
  <c r="D14" i="41"/>
  <c r="D16" i="41"/>
  <c r="D24" i="41"/>
  <c r="D26" i="41"/>
  <c r="D25" i="41"/>
  <c r="D31" i="41"/>
  <c r="D30" i="41"/>
  <c r="D32" i="41"/>
  <c r="D39" i="41"/>
  <c r="E13" i="41"/>
  <c r="E27" i="41"/>
  <c r="E22" i="41"/>
  <c r="E24" i="41"/>
  <c r="E29" i="41"/>
  <c r="E28" i="41"/>
  <c r="E31" i="41"/>
  <c r="E30" i="41"/>
  <c r="B10" i="48"/>
  <c r="B12" i="48"/>
  <c r="C10" i="48"/>
  <c r="C12" i="48"/>
  <c r="D13" i="48"/>
  <c r="E10" i="48"/>
  <c r="E13" i="48"/>
  <c r="B12" i="46"/>
  <c r="B23" i="46"/>
  <c r="B18" i="46"/>
  <c r="B20" i="46"/>
  <c r="B24" i="46"/>
  <c r="B30" i="46"/>
  <c r="B27" i="46"/>
  <c r="B26" i="46"/>
  <c r="B35" i="46"/>
  <c r="C18" i="46"/>
  <c r="C17" i="46"/>
  <c r="C21" i="46"/>
  <c r="C25" i="46"/>
  <c r="C24" i="46"/>
  <c r="C30" i="46"/>
  <c r="C29" i="46"/>
  <c r="D10" i="46"/>
  <c r="D23" i="46"/>
  <c r="D17" i="46"/>
  <c r="D21" i="46"/>
  <c r="D24" i="46"/>
  <c r="D30" i="46"/>
  <c r="D26" i="46"/>
  <c r="D29" i="46"/>
  <c r="E12" i="46"/>
  <c r="E13" i="46"/>
  <c r="E17" i="46"/>
  <c r="E20" i="46"/>
  <c r="E21" i="46"/>
  <c r="E25" i="46"/>
  <c r="E31" i="46"/>
  <c r="E26" i="46"/>
  <c r="B14" i="47"/>
  <c r="B16" i="47"/>
  <c r="B22" i="47"/>
  <c r="B21" i="47"/>
  <c r="B23" i="47"/>
  <c r="B26" i="47"/>
  <c r="B29" i="47"/>
  <c r="B35" i="47"/>
  <c r="B31" i="47"/>
  <c r="B33" i="47"/>
  <c r="B32" i="47"/>
  <c r="B39" i="47"/>
  <c r="C16" i="47"/>
  <c r="C17" i="47"/>
  <c r="C22" i="47"/>
  <c r="C21" i="47"/>
  <c r="C26" i="47"/>
  <c r="C29" i="47"/>
  <c r="C28" i="47"/>
  <c r="C32" i="47"/>
  <c r="D14" i="47"/>
  <c r="D15" i="47"/>
  <c r="D22" i="47"/>
  <c r="D26" i="47"/>
  <c r="D28" i="47"/>
  <c r="D34" i="47"/>
  <c r="D30" i="47"/>
  <c r="D33" i="47"/>
  <c r="B22" i="43"/>
  <c r="B17" i="43"/>
  <c r="B18" i="43"/>
  <c r="B23" i="43"/>
  <c r="B29" i="43"/>
  <c r="B28" i="43"/>
  <c r="C10" i="43"/>
  <c r="C17" i="43"/>
  <c r="C19" i="43"/>
  <c r="C21" i="43"/>
  <c r="C20" i="43"/>
  <c r="C24" i="43"/>
  <c r="C30" i="43"/>
  <c r="C27" i="43"/>
  <c r="D11" i="43"/>
  <c r="D12" i="43"/>
  <c r="D22" i="43"/>
  <c r="D16" i="43"/>
  <c r="D19" i="43"/>
  <c r="D18" i="43"/>
  <c r="D21" i="43"/>
  <c r="D29" i="43"/>
  <c r="D30" i="43"/>
  <c r="D28" i="43"/>
  <c r="D34" i="43"/>
  <c r="D35" i="43"/>
  <c r="B12" i="42"/>
  <c r="B22" i="42"/>
  <c r="B17" i="42"/>
  <c r="B18" i="42"/>
  <c r="B21" i="42"/>
  <c r="B29" i="42"/>
  <c r="B25" i="42"/>
  <c r="B28" i="42"/>
  <c r="C10" i="42"/>
  <c r="C11" i="42"/>
  <c r="C16" i="42"/>
  <c r="C19" i="42"/>
  <c r="C20" i="42"/>
  <c r="C24" i="42"/>
  <c r="C30" i="42"/>
  <c r="C26" i="42"/>
  <c r="C28" i="42"/>
  <c r="C27" i="42"/>
  <c r="D10" i="42"/>
  <c r="D12" i="42"/>
  <c r="D22" i="42"/>
  <c r="D17" i="42"/>
  <c r="D16" i="42"/>
  <c r="D19" i="42"/>
  <c r="D18" i="42"/>
  <c r="D21" i="42"/>
  <c r="D20" i="42"/>
  <c r="D24" i="42"/>
  <c r="D23" i="42"/>
  <c r="D29" i="42"/>
  <c r="D30" i="42"/>
  <c r="D26" i="42"/>
  <c r="D25" i="42"/>
  <c r="D28" i="42"/>
  <c r="D27" i="42"/>
  <c r="D34" i="42"/>
  <c r="E10" i="42"/>
  <c r="E11" i="42"/>
  <c r="E12" i="42"/>
  <c r="E22" i="42"/>
  <c r="E17" i="42"/>
  <c r="E16" i="42"/>
  <c r="E19" i="42"/>
  <c r="E18" i="42"/>
  <c r="E21" i="42"/>
  <c r="E20" i="42"/>
  <c r="E24" i="42"/>
  <c r="E23" i="42"/>
  <c r="E29" i="42"/>
  <c r="E30" i="42"/>
  <c r="E26" i="42"/>
  <c r="E25" i="42"/>
  <c r="E28" i="42"/>
  <c r="E27" i="42"/>
  <c r="E34" i="42"/>
  <c r="D19" i="40"/>
  <c r="E33" i="40"/>
  <c r="D12" i="48"/>
  <c r="C13" i="46"/>
  <c r="B17" i="47"/>
  <c r="C34" i="47"/>
  <c r="D16" i="47"/>
  <c r="D24" i="47"/>
  <c r="D25" i="47"/>
  <c r="D32" i="47"/>
  <c r="B16" i="43"/>
  <c r="B30" i="43"/>
  <c r="C11" i="43"/>
  <c r="D10" i="43"/>
  <c r="B30" i="42"/>
  <c r="B27" i="42"/>
  <c r="C12" i="42"/>
  <c r="C23" i="42"/>
  <c r="D11" i="42"/>
  <c r="B14" i="13"/>
  <c r="D22" i="13"/>
  <c r="B10" i="40"/>
  <c r="B26" i="40"/>
  <c r="E16" i="40"/>
  <c r="E15" i="40"/>
  <c r="E28" i="40"/>
  <c r="C27" i="41"/>
  <c r="C28" i="41"/>
  <c r="D21" i="41"/>
  <c r="D35" i="41"/>
  <c r="E21" i="41"/>
  <c r="E25" i="41"/>
  <c r="C11" i="48"/>
  <c r="C23" i="46"/>
  <c r="C28" i="46"/>
  <c r="D31" i="46"/>
  <c r="D27" i="46"/>
  <c r="E30" i="46"/>
  <c r="E35" i="46"/>
  <c r="B25" i="47"/>
  <c r="C14" i="47"/>
  <c r="C25" i="47"/>
  <c r="D21" i="47"/>
  <c r="D35" i="47"/>
  <c r="B10" i="43"/>
  <c r="B27" i="43"/>
  <c r="C18" i="43"/>
  <c r="C26" i="43"/>
  <c r="D27" i="43"/>
  <c r="B20" i="42"/>
  <c r="C18" i="42"/>
  <c r="B18" i="40"/>
  <c r="B10" i="41"/>
  <c r="E14" i="41"/>
  <c r="B15" i="47"/>
  <c r="C35" i="47"/>
  <c r="D27" i="47"/>
  <c r="D40" i="47"/>
  <c r="B25" i="43"/>
  <c r="C29" i="43"/>
  <c r="C25" i="43"/>
  <c r="D23" i="43"/>
  <c r="D26" i="43"/>
  <c r="C21" i="42"/>
  <c r="C13" i="48"/>
  <c r="B13" i="48"/>
  <c r="E12" i="48"/>
  <c r="E11" i="48"/>
  <c r="D11" i="48"/>
  <c r="B11" i="48"/>
  <c r="D10" i="48"/>
  <c r="B34" i="42"/>
  <c r="C29" i="42"/>
  <c r="B26" i="42"/>
  <c r="C25" i="42"/>
  <c r="B24" i="42"/>
  <c r="B23" i="42"/>
  <c r="C22" i="42"/>
  <c r="B19" i="42"/>
  <c r="C17" i="42"/>
  <c r="B16" i="42"/>
  <c r="B11" i="42"/>
  <c r="B10" i="42"/>
  <c r="B35" i="43"/>
  <c r="B34" i="43"/>
  <c r="C28" i="43"/>
  <c r="B26" i="43"/>
  <c r="D25" i="43"/>
  <c r="D24" i="43"/>
  <c r="B24" i="43"/>
  <c r="C23" i="43"/>
  <c r="C22" i="43"/>
  <c r="B21" i="43"/>
  <c r="D20" i="43"/>
  <c r="B20" i="43"/>
  <c r="B19" i="43"/>
  <c r="D17" i="43"/>
  <c r="C16" i="43"/>
  <c r="C12" i="43"/>
  <c r="B12" i="43"/>
  <c r="B11" i="43"/>
  <c r="D39" i="47"/>
  <c r="B40" i="47"/>
  <c r="B34" i="47"/>
  <c r="C33" i="47"/>
  <c r="D31" i="47"/>
  <c r="C31" i="47"/>
  <c r="C30" i="47"/>
  <c r="B30" i="47"/>
  <c r="D29" i="47"/>
  <c r="B28" i="47"/>
  <c r="C27" i="47"/>
  <c r="B27" i="47"/>
  <c r="C24" i="47"/>
  <c r="B24" i="47"/>
  <c r="D23" i="47"/>
  <c r="C23" i="47"/>
  <c r="D17" i="47"/>
  <c r="C15" i="47"/>
  <c r="D10" i="47"/>
  <c r="C10" i="47"/>
  <c r="B10" i="47"/>
  <c r="D35" i="46"/>
  <c r="C31" i="46"/>
  <c r="B31" i="46"/>
  <c r="E29" i="46"/>
  <c r="B29" i="46"/>
  <c r="E28" i="46"/>
  <c r="D28" i="46"/>
  <c r="B28" i="46"/>
  <c r="E27" i="46"/>
  <c r="C27" i="46"/>
  <c r="C26" i="46"/>
  <c r="D25" i="46"/>
  <c r="B25" i="46"/>
  <c r="E24" i="46"/>
  <c r="E23" i="46"/>
  <c r="E22" i="46"/>
  <c r="D22" i="46"/>
  <c r="C22" i="46"/>
  <c r="B22" i="46"/>
  <c r="B21" i="46"/>
  <c r="D20" i="46"/>
  <c r="C20" i="46"/>
  <c r="E19" i="46"/>
  <c r="D19" i="46"/>
  <c r="C19" i="46"/>
  <c r="B19" i="46"/>
  <c r="E18" i="46"/>
  <c r="D18" i="46"/>
  <c r="B17" i="46"/>
  <c r="D13" i="46"/>
  <c r="B13" i="46"/>
  <c r="D12" i="46"/>
  <c r="C12" i="46"/>
  <c r="E10" i="46"/>
  <c r="C10" i="46"/>
  <c r="B10" i="46"/>
  <c r="E39" i="41"/>
  <c r="B39" i="41"/>
  <c r="E35" i="41"/>
  <c r="C35" i="41"/>
  <c r="B35" i="41"/>
  <c r="E34" i="41"/>
  <c r="D34" i="41"/>
  <c r="C34" i="41"/>
  <c r="E33" i="41"/>
  <c r="D33" i="41"/>
  <c r="C33" i="41"/>
  <c r="B33" i="41"/>
  <c r="E32" i="41"/>
  <c r="B32" i="41"/>
  <c r="C31" i="41"/>
  <c r="B31" i="41"/>
  <c r="C30" i="41"/>
  <c r="B30" i="41"/>
  <c r="D29" i="41"/>
  <c r="C29" i="41"/>
  <c r="B29" i="41"/>
  <c r="D28" i="41"/>
  <c r="B28" i="41"/>
  <c r="D27" i="41"/>
  <c r="B27" i="41"/>
  <c r="E26" i="41"/>
  <c r="C26" i="41"/>
  <c r="B26" i="41"/>
  <c r="B25" i="41"/>
  <c r="C24" i="41"/>
  <c r="B24" i="41"/>
  <c r="E23" i="41"/>
  <c r="D23" i="41"/>
  <c r="C23" i="41"/>
  <c r="B23" i="41"/>
  <c r="D22" i="41"/>
  <c r="C22" i="41"/>
  <c r="C21" i="41"/>
  <c r="B21" i="41"/>
  <c r="E17" i="41"/>
  <c r="D17" i="41"/>
  <c r="C17" i="41"/>
  <c r="B17" i="41"/>
  <c r="E16" i="41"/>
  <c r="C16" i="41"/>
  <c r="B16" i="41"/>
  <c r="E15" i="41"/>
  <c r="D15" i="41"/>
  <c r="C15" i="41"/>
  <c r="B15" i="41"/>
  <c r="C14" i="41"/>
  <c r="D13" i="41"/>
  <c r="C13" i="41"/>
  <c r="E12" i="41"/>
  <c r="D12" i="41"/>
  <c r="C12" i="41"/>
  <c r="B12" i="41"/>
  <c r="E10" i="41"/>
  <c r="D10" i="41"/>
  <c r="B33" i="40"/>
  <c r="D33" i="40"/>
  <c r="E29" i="40"/>
  <c r="D29" i="40"/>
  <c r="C29" i="40"/>
  <c r="B29" i="40"/>
  <c r="D28" i="40"/>
  <c r="C28" i="40"/>
  <c r="B28" i="40"/>
  <c r="E27" i="40"/>
  <c r="D27" i="40"/>
  <c r="C27" i="40"/>
  <c r="E26" i="40"/>
  <c r="D26" i="40"/>
  <c r="C26" i="40"/>
  <c r="D25" i="40"/>
  <c r="C25" i="40"/>
  <c r="B25" i="40"/>
  <c r="E24" i="40"/>
  <c r="C24" i="40"/>
  <c r="B24" i="40"/>
  <c r="D23" i="40"/>
  <c r="C23" i="40"/>
  <c r="E22" i="40"/>
  <c r="D22" i="40"/>
  <c r="B22" i="40"/>
  <c r="D21" i="40"/>
  <c r="E20" i="40"/>
  <c r="D20" i="40"/>
  <c r="C20" i="40"/>
  <c r="E19" i="40"/>
  <c r="C19" i="40"/>
  <c r="B19" i="40"/>
  <c r="E18" i="40"/>
  <c r="D18" i="40"/>
  <c r="C18" i="40"/>
  <c r="E17" i="40"/>
  <c r="C17" i="40"/>
  <c r="B17" i="40"/>
  <c r="D16" i="40"/>
  <c r="B16" i="40"/>
  <c r="D15" i="40"/>
  <c r="C15" i="40"/>
  <c r="B15" i="40"/>
  <c r="E11" i="40"/>
  <c r="D11" i="40"/>
  <c r="C11" i="40"/>
  <c r="B11" i="40"/>
  <c r="E10" i="40"/>
  <c r="C10" i="40"/>
  <c r="D41" i="13"/>
  <c r="D40" i="13"/>
  <c r="B41" i="13"/>
  <c r="B40" i="13"/>
  <c r="D36" i="13"/>
  <c r="C36" i="13"/>
  <c r="D35" i="13"/>
  <c r="C35" i="13"/>
  <c r="B35" i="13"/>
  <c r="D34" i="13"/>
  <c r="C34" i="13"/>
  <c r="B34" i="13"/>
  <c r="D33" i="13"/>
  <c r="B33" i="13"/>
  <c r="D32" i="13"/>
  <c r="C32" i="13"/>
  <c r="B32" i="13"/>
  <c r="D31" i="13"/>
  <c r="C31" i="13"/>
  <c r="B31" i="13"/>
  <c r="D30" i="13"/>
  <c r="B30" i="13"/>
  <c r="D29" i="13"/>
  <c r="C29" i="13"/>
  <c r="B29" i="13"/>
  <c r="C28" i="13"/>
  <c r="B28" i="13"/>
  <c r="C27" i="13"/>
  <c r="B27" i="13"/>
  <c r="D26" i="13"/>
  <c r="B26" i="13"/>
  <c r="D25" i="13"/>
  <c r="C25" i="13"/>
  <c r="B25" i="13"/>
  <c r="C24" i="13"/>
  <c r="B24" i="13"/>
  <c r="D23" i="13"/>
  <c r="B23" i="13"/>
  <c r="B22" i="13"/>
  <c r="C18" i="13"/>
  <c r="B18" i="13"/>
  <c r="D17" i="13"/>
  <c r="C17" i="13"/>
  <c r="B17" i="13"/>
  <c r="D16" i="13"/>
  <c r="C16" i="13"/>
  <c r="D15" i="13"/>
  <c r="C15" i="13"/>
  <c r="B15" i="13"/>
  <c r="D14" i="13"/>
  <c r="C14" i="13"/>
  <c r="D13" i="13"/>
  <c r="C13" i="13"/>
  <c r="B13" i="13"/>
  <c r="D12" i="13"/>
  <c r="B12" i="13"/>
  <c r="D10" i="13"/>
  <c r="C10" i="13"/>
  <c r="C23" i="52"/>
  <c r="C24" i="52"/>
  <c r="C25" i="52"/>
  <c r="C26" i="52"/>
  <c r="C27" i="52"/>
  <c r="C28" i="52"/>
  <c r="C29" i="52"/>
  <c r="C30" i="52"/>
  <c r="C31" i="52"/>
  <c r="C32" i="52"/>
  <c r="C33" i="52"/>
  <c r="C34" i="52"/>
  <c r="C35" i="52"/>
  <c r="C36" i="52"/>
  <c r="C37" i="52"/>
  <c r="C38" i="52"/>
  <c r="C39" i="52"/>
  <c r="C40" i="52"/>
  <c r="C41" i="52"/>
  <c r="C42" i="52"/>
  <c r="C43" i="52"/>
  <c r="C44" i="52"/>
  <c r="C45" i="52"/>
  <c r="C46" i="52"/>
  <c r="C47" i="52"/>
  <c r="C48" i="52"/>
  <c r="C49" i="52"/>
  <c r="C50" i="52"/>
  <c r="C51" i="52"/>
  <c r="C52" i="52"/>
  <c r="C53" i="52"/>
  <c r="C54" i="52"/>
  <c r="C55" i="52"/>
  <c r="C56" i="52"/>
  <c r="C57" i="52"/>
  <c r="C58" i="52"/>
  <c r="C59" i="52"/>
  <c r="C60" i="52"/>
  <c r="C61" i="52"/>
  <c r="C62" i="52"/>
  <c r="C63" i="52"/>
  <c r="C64" i="52"/>
  <c r="C65" i="52"/>
  <c r="C66" i="52"/>
  <c r="C67" i="52"/>
  <c r="C68" i="52"/>
  <c r="C69" i="52"/>
  <c r="C70" i="52"/>
  <c r="C71" i="52"/>
  <c r="C72" i="52"/>
  <c r="C73" i="52"/>
  <c r="C74" i="52"/>
  <c r="C75" i="52"/>
  <c r="C76" i="52"/>
  <c r="C77" i="52"/>
  <c r="C78" i="52"/>
  <c r="C79" i="52"/>
  <c r="C80" i="52"/>
  <c r="C81" i="52"/>
  <c r="C82" i="52"/>
  <c r="C83" i="52"/>
  <c r="C84" i="52"/>
  <c r="C85" i="52"/>
  <c r="C86" i="52"/>
  <c r="C87" i="52"/>
  <c r="C88" i="52"/>
  <c r="C89" i="52"/>
  <c r="C90" i="52"/>
  <c r="C91" i="52"/>
  <c r="C92" i="52"/>
  <c r="C93" i="52"/>
  <c r="C94" i="52"/>
  <c r="C95" i="52"/>
  <c r="C96" i="52"/>
  <c r="C97" i="52"/>
  <c r="C98" i="52"/>
  <c r="C99" i="52"/>
  <c r="C100" i="52"/>
  <c r="C101" i="52"/>
  <c r="C102" i="52"/>
  <c r="C103" i="52"/>
  <c r="C104" i="52"/>
  <c r="C105" i="52"/>
  <c r="C106" i="52"/>
  <c r="C107" i="52"/>
  <c r="C108" i="52"/>
  <c r="C109" i="52"/>
  <c r="C110" i="52"/>
  <c r="C111" i="52"/>
  <c r="C112" i="52"/>
  <c r="C113" i="52"/>
  <c r="C114" i="52"/>
  <c r="C115" i="52"/>
  <c r="C116" i="52"/>
  <c r="C117" i="52"/>
  <c r="C118" i="52"/>
  <c r="C119" i="52"/>
  <c r="C120" i="52"/>
  <c r="C121" i="52"/>
  <c r="C122" i="52"/>
  <c r="C123" i="52"/>
  <c r="C124" i="52"/>
  <c r="C125" i="52"/>
  <c r="C126" i="52"/>
  <c r="C127" i="52"/>
  <c r="C128" i="52"/>
  <c r="C129" i="52"/>
  <c r="C130" i="52"/>
  <c r="C131" i="52"/>
  <c r="C132" i="52"/>
  <c r="C133" i="52"/>
  <c r="C134" i="52"/>
  <c r="C135" i="52"/>
  <c r="C136" i="52"/>
  <c r="C137" i="52"/>
  <c r="C138" i="52"/>
  <c r="C139" i="52"/>
  <c r="C140" i="52"/>
  <c r="C141" i="52"/>
  <c r="C142" i="52"/>
  <c r="C143" i="52"/>
  <c r="C144" i="52"/>
  <c r="C145" i="52"/>
  <c r="C146" i="52"/>
  <c r="C147" i="52"/>
  <c r="C148" i="52"/>
  <c r="C149" i="52"/>
  <c r="C150" i="52"/>
  <c r="C151" i="52"/>
  <c r="C152" i="52"/>
  <c r="C153" i="52"/>
  <c r="C154" i="52"/>
  <c r="C155" i="52"/>
  <c r="C156" i="52"/>
  <c r="C157" i="52"/>
  <c r="C158" i="52"/>
  <c r="C159" i="52"/>
  <c r="C160" i="52"/>
  <c r="C161" i="52"/>
  <c r="C162" i="52"/>
  <c r="C163" i="52"/>
  <c r="C164" i="52"/>
  <c r="C165" i="52"/>
  <c r="C166" i="52"/>
  <c r="C167" i="52"/>
  <c r="C168" i="52"/>
  <c r="C169" i="52"/>
  <c r="C170" i="52"/>
  <c r="C171" i="52"/>
  <c r="C172" i="52"/>
  <c r="C173" i="52"/>
  <c r="C174" i="52"/>
  <c r="C175" i="52"/>
  <c r="C176" i="52"/>
  <c r="C177" i="52"/>
  <c r="C178" i="52"/>
  <c r="C179" i="52"/>
  <c r="C180" i="52"/>
  <c r="C181" i="52"/>
  <c r="C182" i="52"/>
  <c r="C183" i="52"/>
  <c r="C184" i="52"/>
  <c r="C185" i="52"/>
  <c r="C186" i="52"/>
  <c r="C187" i="52"/>
  <c r="C188" i="52"/>
  <c r="C189" i="52"/>
  <c r="C190" i="52"/>
  <c r="C191" i="52"/>
  <c r="C192" i="52"/>
  <c r="C193" i="52"/>
  <c r="C194" i="52"/>
  <c r="C195" i="52"/>
  <c r="C196" i="52"/>
  <c r="C197" i="52"/>
  <c r="C198" i="52"/>
  <c r="C199" i="52"/>
  <c r="C200" i="52"/>
  <c r="C201" i="52"/>
  <c r="C202" i="52"/>
  <c r="C203" i="52"/>
  <c r="C204" i="52"/>
  <c r="C205" i="52"/>
  <c r="C206" i="52"/>
  <c r="C207" i="52"/>
  <c r="C208" i="52"/>
  <c r="C209" i="52"/>
  <c r="C210" i="52"/>
  <c r="C211" i="52"/>
  <c r="C212" i="52"/>
  <c r="C213" i="52"/>
  <c r="C214" i="52"/>
  <c r="C215" i="52"/>
  <c r="C216" i="52"/>
  <c r="C217" i="52"/>
  <c r="C218" i="52"/>
  <c r="C219" i="52"/>
  <c r="C220" i="52"/>
  <c r="C221" i="52"/>
  <c r="C222" i="52"/>
  <c r="C223" i="52"/>
  <c r="C224" i="52"/>
  <c r="C225" i="52"/>
  <c r="C226" i="52"/>
  <c r="C227" i="52"/>
  <c r="C228" i="52"/>
  <c r="C229" i="52"/>
  <c r="C230" i="52"/>
  <c r="C231" i="52"/>
  <c r="C232" i="52"/>
  <c r="C233" i="52"/>
  <c r="C234" i="52"/>
  <c r="C235" i="52"/>
  <c r="C236" i="52"/>
  <c r="C237" i="52"/>
  <c r="C238" i="52"/>
  <c r="C239" i="52"/>
  <c r="C240" i="52"/>
  <c r="C241" i="52"/>
  <c r="C242" i="52"/>
  <c r="C243" i="52"/>
  <c r="C244" i="52"/>
  <c r="C245" i="52"/>
  <c r="C246" i="52"/>
  <c r="C247" i="52"/>
  <c r="C248" i="52"/>
  <c r="C249" i="52"/>
  <c r="C250" i="52"/>
  <c r="C251" i="52"/>
  <c r="C252" i="52"/>
  <c r="C253" i="52"/>
  <c r="C254" i="52"/>
  <c r="C255" i="52"/>
  <c r="C256" i="52"/>
  <c r="C257" i="52"/>
  <c r="C258" i="52"/>
  <c r="C259" i="52"/>
  <c r="C260" i="52"/>
  <c r="C261" i="52"/>
  <c r="C262" i="52"/>
  <c r="C263" i="52"/>
  <c r="C264" i="52"/>
  <c r="C265" i="52"/>
  <c r="C266" i="52"/>
  <c r="C267" i="52"/>
  <c r="C268" i="52"/>
  <c r="C269" i="52"/>
  <c r="C270" i="52"/>
  <c r="C271" i="52"/>
  <c r="C272" i="52"/>
  <c r="C273" i="52"/>
  <c r="C274" i="52"/>
  <c r="C275" i="52"/>
  <c r="C276" i="52"/>
  <c r="C277" i="52"/>
  <c r="C278" i="52"/>
  <c r="C279" i="52"/>
  <c r="C280" i="52"/>
  <c r="C281" i="52"/>
  <c r="C282" i="52"/>
  <c r="C283" i="52"/>
  <c r="C284" i="52"/>
  <c r="C285" i="52"/>
  <c r="C286" i="52"/>
  <c r="C287" i="52"/>
  <c r="C288" i="52"/>
  <c r="C289" i="52"/>
  <c r="C290" i="52"/>
  <c r="C291" i="52"/>
  <c r="C292" i="52"/>
  <c r="C293" i="52"/>
  <c r="C294" i="52"/>
  <c r="C295" i="52"/>
  <c r="C296" i="52"/>
  <c r="C297" i="52"/>
  <c r="C298" i="52"/>
  <c r="C299" i="52"/>
  <c r="C300" i="52"/>
  <c r="C301" i="52"/>
  <c r="C302" i="52"/>
  <c r="C303" i="52"/>
  <c r="C304" i="52"/>
  <c r="C305" i="52"/>
  <c r="C306" i="52"/>
  <c r="C307" i="52"/>
  <c r="C308" i="52"/>
  <c r="C309" i="52"/>
  <c r="C310" i="52"/>
  <c r="C311" i="52"/>
  <c r="C312" i="52"/>
  <c r="C313" i="52"/>
  <c r="C314" i="52"/>
  <c r="C315" i="52"/>
  <c r="C316" i="52"/>
  <c r="C317" i="52"/>
  <c r="C318" i="52"/>
  <c r="C319" i="52"/>
  <c r="C320" i="52"/>
  <c r="C321" i="52"/>
  <c r="C322" i="52"/>
  <c r="C323" i="52"/>
  <c r="C324" i="52"/>
  <c r="C325" i="52"/>
  <c r="C326" i="52"/>
  <c r="C327" i="52"/>
  <c r="C328" i="52"/>
  <c r="C329" i="52"/>
  <c r="C330" i="52"/>
  <c r="C331" i="52"/>
  <c r="C332" i="52"/>
  <c r="C333" i="52"/>
  <c r="C334" i="52"/>
  <c r="C335" i="52"/>
  <c r="C336" i="52"/>
  <c r="C337" i="52"/>
  <c r="C338" i="52"/>
  <c r="C339" i="52"/>
  <c r="C340" i="52"/>
  <c r="C341" i="52"/>
  <c r="C342" i="52"/>
  <c r="C343" i="52"/>
  <c r="C344" i="52"/>
  <c r="C345" i="52"/>
  <c r="C346" i="52"/>
  <c r="C347" i="52"/>
  <c r="C348" i="52"/>
  <c r="C349" i="52"/>
  <c r="C350" i="52"/>
  <c r="C351" i="52"/>
  <c r="C352" i="52"/>
  <c r="C353" i="52"/>
  <c r="C354" i="52"/>
  <c r="C355" i="52"/>
  <c r="C356" i="52"/>
  <c r="C357" i="52"/>
  <c r="C358" i="52"/>
  <c r="C359" i="52"/>
  <c r="C360" i="52"/>
  <c r="C361" i="52"/>
  <c r="C362" i="52"/>
  <c r="C363" i="52"/>
  <c r="C364" i="52"/>
  <c r="C365" i="52"/>
  <c r="C366" i="52"/>
  <c r="C367" i="52"/>
  <c r="C368" i="52"/>
  <c r="C369" i="52"/>
  <c r="C370" i="52"/>
  <c r="C371" i="52"/>
  <c r="C372" i="52"/>
  <c r="C373" i="52"/>
  <c r="C374" i="52"/>
  <c r="C375" i="52"/>
  <c r="C376" i="52"/>
  <c r="C377" i="52"/>
  <c r="C378" i="52"/>
  <c r="C379" i="52"/>
  <c r="C380" i="52"/>
  <c r="C381" i="52"/>
  <c r="C382" i="52"/>
  <c r="C383" i="52"/>
  <c r="C384" i="52"/>
  <c r="C385" i="52"/>
  <c r="C386" i="52"/>
  <c r="C387" i="52"/>
  <c r="C388" i="52"/>
  <c r="C389" i="52"/>
  <c r="C390" i="52"/>
  <c r="C391" i="52"/>
  <c r="C392" i="52"/>
  <c r="C393" i="52"/>
  <c r="C394" i="52"/>
  <c r="C395" i="52"/>
  <c r="C396" i="52"/>
  <c r="C397" i="52"/>
  <c r="C398" i="52"/>
  <c r="C399" i="52"/>
  <c r="C400" i="52"/>
  <c r="C401" i="52"/>
  <c r="C402" i="52"/>
  <c r="C403" i="52"/>
  <c r="C404" i="52"/>
  <c r="C405" i="52"/>
  <c r="C406" i="52"/>
  <c r="C407" i="52"/>
  <c r="C408" i="52"/>
  <c r="C409" i="52"/>
  <c r="C410" i="52"/>
  <c r="C411" i="52"/>
  <c r="C412" i="52"/>
  <c r="C413" i="52"/>
  <c r="C414" i="52"/>
  <c r="C415" i="52"/>
  <c r="C416" i="52"/>
  <c r="C417" i="52"/>
  <c r="C418" i="52"/>
  <c r="C419" i="52"/>
  <c r="C420" i="52"/>
  <c r="C421" i="52"/>
  <c r="C422" i="52"/>
  <c r="C423" i="52"/>
  <c r="C424" i="52"/>
  <c r="C425" i="52"/>
  <c r="C426" i="52"/>
  <c r="C427" i="52"/>
  <c r="C428" i="52"/>
  <c r="C429" i="52"/>
  <c r="C430" i="52"/>
  <c r="C431" i="52"/>
  <c r="C432" i="52"/>
  <c r="C433" i="52"/>
  <c r="C434" i="52"/>
  <c r="C435" i="52"/>
  <c r="C436" i="52"/>
  <c r="C437" i="52"/>
  <c r="C438" i="52"/>
  <c r="C439" i="52"/>
  <c r="C440" i="52"/>
  <c r="C441" i="52"/>
  <c r="C442" i="52"/>
  <c r="C443" i="52"/>
  <c r="C444" i="52"/>
  <c r="C445" i="52"/>
  <c r="C446" i="52"/>
  <c r="C447" i="52"/>
  <c r="C448" i="52"/>
  <c r="C449" i="52"/>
  <c r="C450" i="52"/>
  <c r="C451" i="52"/>
  <c r="C452" i="52"/>
  <c r="C453" i="52"/>
  <c r="C454" i="52"/>
  <c r="C455" i="52"/>
  <c r="C456" i="52"/>
  <c r="C457" i="52"/>
  <c r="C458" i="52"/>
  <c r="C459" i="52"/>
  <c r="C460" i="52"/>
  <c r="C461" i="52"/>
  <c r="C462" i="52"/>
  <c r="C463" i="52"/>
  <c r="C464" i="52"/>
  <c r="C465" i="52"/>
  <c r="C466" i="52"/>
  <c r="C467" i="52"/>
  <c r="C468" i="52"/>
  <c r="C469" i="52"/>
  <c r="C470" i="52"/>
  <c r="C471" i="52"/>
  <c r="C472" i="52"/>
  <c r="C473" i="52"/>
  <c r="C474" i="52"/>
  <c r="C475" i="52"/>
  <c r="C476" i="52"/>
  <c r="C477" i="52"/>
  <c r="C478" i="52"/>
  <c r="C479" i="52"/>
  <c r="C480" i="52"/>
  <c r="C481" i="52"/>
  <c r="C482" i="52"/>
  <c r="C483" i="52"/>
  <c r="C484" i="52"/>
  <c r="C485" i="52"/>
  <c r="C486" i="52"/>
  <c r="C487" i="52"/>
  <c r="C488" i="52"/>
  <c r="C489" i="52"/>
  <c r="C490" i="52"/>
  <c r="C491" i="52"/>
  <c r="C492" i="52"/>
  <c r="C493" i="52"/>
  <c r="C494" i="52"/>
  <c r="C495" i="52"/>
  <c r="C496" i="52"/>
  <c r="C497" i="52"/>
  <c r="C498" i="52"/>
  <c r="C499" i="52"/>
  <c r="C500" i="52"/>
  <c r="C501" i="52"/>
  <c r="C502" i="52"/>
  <c r="C503" i="52"/>
  <c r="C504" i="52"/>
  <c r="C505" i="52"/>
  <c r="C506" i="52"/>
  <c r="C507" i="52"/>
  <c r="C508" i="52"/>
  <c r="C509" i="52"/>
  <c r="C510" i="52"/>
  <c r="C511" i="52"/>
  <c r="C512" i="52"/>
  <c r="C513" i="52"/>
  <c r="C514" i="52"/>
  <c r="C515" i="52"/>
  <c r="C516" i="52"/>
  <c r="C517" i="52"/>
  <c r="C518" i="52"/>
  <c r="C519" i="52"/>
  <c r="C520" i="52"/>
  <c r="C521" i="52"/>
  <c r="C522" i="52"/>
  <c r="C523" i="52"/>
  <c r="C524" i="52"/>
  <c r="C525" i="52"/>
  <c r="C526" i="52"/>
  <c r="C527" i="52"/>
  <c r="C528" i="52"/>
  <c r="C529" i="52"/>
  <c r="C530" i="52"/>
  <c r="C531" i="52"/>
  <c r="C532" i="52"/>
  <c r="C533" i="52"/>
  <c r="C534" i="52"/>
  <c r="C535" i="52"/>
  <c r="C536" i="52"/>
  <c r="C537" i="52"/>
  <c r="C538" i="52"/>
  <c r="C539" i="52"/>
  <c r="C540" i="52"/>
  <c r="C541" i="52"/>
  <c r="C542" i="52"/>
  <c r="C543" i="52"/>
  <c r="C544" i="52"/>
  <c r="C545" i="52"/>
  <c r="C546" i="52"/>
  <c r="C547" i="52"/>
  <c r="C548" i="52"/>
  <c r="C549" i="52"/>
  <c r="C550" i="52"/>
  <c r="C551" i="52"/>
  <c r="C552" i="52"/>
  <c r="C553" i="52"/>
  <c r="C554" i="52"/>
  <c r="C555" i="52"/>
  <c r="C556" i="52"/>
  <c r="C557" i="52"/>
  <c r="C558" i="52"/>
  <c r="C559" i="52"/>
  <c r="C560" i="52"/>
  <c r="C561" i="52"/>
  <c r="C562" i="52"/>
  <c r="C563" i="52"/>
  <c r="C564" i="52"/>
  <c r="C565" i="52"/>
  <c r="C566" i="52"/>
  <c r="C567" i="52"/>
  <c r="C568" i="52"/>
  <c r="C569" i="52"/>
  <c r="C570" i="52"/>
  <c r="C571" i="52"/>
  <c r="C572" i="52"/>
  <c r="C573" i="52"/>
  <c r="C574" i="52"/>
  <c r="C575" i="52"/>
  <c r="C576" i="52"/>
  <c r="C577" i="52"/>
  <c r="C578" i="52"/>
  <c r="C579" i="52"/>
  <c r="C580" i="52"/>
  <c r="C581" i="52"/>
  <c r="C582" i="52"/>
  <c r="C583" i="52"/>
  <c r="C584" i="52"/>
  <c r="C585" i="52"/>
  <c r="C586" i="52"/>
  <c r="C587" i="52"/>
  <c r="C588" i="52"/>
  <c r="C589" i="52"/>
  <c r="C590" i="52"/>
  <c r="C591" i="52"/>
  <c r="C592" i="52"/>
  <c r="C593" i="52"/>
  <c r="C594" i="52"/>
  <c r="C595" i="52"/>
  <c r="C596" i="52"/>
  <c r="C597" i="52"/>
  <c r="C598" i="52"/>
  <c r="C599" i="52"/>
  <c r="C600" i="52"/>
  <c r="C601" i="52"/>
  <c r="C602" i="52"/>
  <c r="C603" i="52"/>
  <c r="C604" i="52"/>
  <c r="C605" i="52"/>
  <c r="C606" i="52"/>
  <c r="C607" i="52"/>
  <c r="C608" i="52"/>
  <c r="C609" i="52"/>
  <c r="C610" i="52"/>
  <c r="C611" i="52"/>
  <c r="C612" i="52"/>
  <c r="C613" i="52"/>
  <c r="C614" i="52"/>
  <c r="C615" i="52"/>
  <c r="C616" i="52"/>
  <c r="C617" i="52"/>
  <c r="C618" i="52"/>
  <c r="C619" i="52"/>
  <c r="C620" i="52"/>
  <c r="C621" i="52"/>
  <c r="C622" i="52"/>
  <c r="C623" i="52"/>
  <c r="C624" i="52"/>
  <c r="C625" i="52"/>
  <c r="C626" i="52"/>
  <c r="C627" i="52"/>
  <c r="C628" i="52"/>
  <c r="C629" i="52"/>
  <c r="C630" i="52"/>
  <c r="C631" i="52"/>
  <c r="C632" i="52"/>
  <c r="C633" i="52"/>
  <c r="C634" i="52"/>
  <c r="C635" i="52"/>
  <c r="C636" i="52"/>
  <c r="C637" i="52"/>
  <c r="C638" i="52"/>
  <c r="C639" i="52"/>
  <c r="C640" i="52"/>
  <c r="C641" i="52"/>
  <c r="C642" i="52"/>
  <c r="C643" i="52"/>
  <c r="C644" i="52"/>
  <c r="C645" i="52"/>
  <c r="C646" i="52"/>
  <c r="C647" i="52"/>
  <c r="C648" i="52"/>
  <c r="C649" i="52"/>
  <c r="C650" i="52"/>
  <c r="C651" i="52"/>
  <c r="C652" i="52"/>
  <c r="C653" i="52"/>
  <c r="C654" i="52"/>
  <c r="C655" i="52"/>
  <c r="C656" i="52"/>
  <c r="C657" i="52"/>
  <c r="C658" i="52"/>
  <c r="C659" i="52"/>
  <c r="C660" i="52"/>
  <c r="C661" i="52"/>
  <c r="C662" i="52"/>
  <c r="C663" i="52"/>
  <c r="C664" i="52"/>
  <c r="C665" i="52"/>
  <c r="C666" i="52"/>
  <c r="C667" i="52"/>
  <c r="C668" i="52"/>
  <c r="C669" i="52"/>
  <c r="C670" i="52"/>
  <c r="C671" i="52"/>
  <c r="C22" i="52"/>
  <c r="B18" i="52"/>
  <c r="B19" i="52" s="1"/>
  <c r="B14" i="52"/>
  <c r="B16" i="52" s="1"/>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1"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135" i="52"/>
  <c r="B136" i="52"/>
  <c r="B137" i="52"/>
  <c r="B138" i="52"/>
  <c r="B139" i="52"/>
  <c r="B140" i="52"/>
  <c r="B141" i="52"/>
  <c r="B142" i="52"/>
  <c r="B143" i="52"/>
  <c r="B144" i="52"/>
  <c r="B145" i="52"/>
  <c r="B146" i="52"/>
  <c r="B147" i="52"/>
  <c r="B148" i="52"/>
  <c r="B149" i="52"/>
  <c r="B150" i="52"/>
  <c r="B151" i="52"/>
  <c r="B152" i="52"/>
  <c r="B153" i="52"/>
  <c r="B154" i="52"/>
  <c r="B155" i="52"/>
  <c r="B156" i="52"/>
  <c r="B157" i="52"/>
  <c r="B158" i="52"/>
  <c r="B159" i="52"/>
  <c r="B160" i="52"/>
  <c r="B161" i="52"/>
  <c r="B162" i="52"/>
  <c r="B163" i="52"/>
  <c r="B164" i="52"/>
  <c r="B165" i="52"/>
  <c r="B166" i="52"/>
  <c r="B167" i="52"/>
  <c r="B168" i="52"/>
  <c r="B169" i="52"/>
  <c r="B170" i="52"/>
  <c r="B171" i="52"/>
  <c r="B172" i="52"/>
  <c r="B173" i="52"/>
  <c r="B174" i="52"/>
  <c r="B175" i="52"/>
  <c r="B176" i="52"/>
  <c r="B177" i="52"/>
  <c r="B178" i="52"/>
  <c r="B179" i="52"/>
  <c r="B180" i="52"/>
  <c r="B181" i="52"/>
  <c r="B182" i="52"/>
  <c r="B183" i="52"/>
  <c r="B184" i="52"/>
  <c r="B185" i="52"/>
  <c r="B186" i="52"/>
  <c r="B187" i="52"/>
  <c r="B188" i="52"/>
  <c r="B189" i="52"/>
  <c r="B190" i="52"/>
  <c r="B191" i="52"/>
  <c r="B192" i="52"/>
  <c r="B193" i="52"/>
  <c r="B194" i="52"/>
  <c r="B195" i="52"/>
  <c r="B196" i="52"/>
  <c r="B197" i="52"/>
  <c r="B198" i="52"/>
  <c r="B199" i="52"/>
  <c r="B200" i="52"/>
  <c r="B201" i="52"/>
  <c r="B202" i="52"/>
  <c r="B203" i="52"/>
  <c r="B204" i="52"/>
  <c r="B205" i="52"/>
  <c r="B206" i="52"/>
  <c r="B207" i="52"/>
  <c r="B208" i="52"/>
  <c r="B209" i="52"/>
  <c r="B210" i="52"/>
  <c r="B211" i="52"/>
  <c r="B212" i="52"/>
  <c r="B213" i="52"/>
  <c r="B214" i="52"/>
  <c r="B215" i="52"/>
  <c r="B216" i="52"/>
  <c r="B217" i="52"/>
  <c r="B218" i="52"/>
  <c r="B219" i="52"/>
  <c r="B220" i="52"/>
  <c r="B221" i="52"/>
  <c r="B222" i="52"/>
  <c r="B223" i="52"/>
  <c r="B224" i="52"/>
  <c r="B225" i="52"/>
  <c r="B226" i="52"/>
  <c r="B227" i="52"/>
  <c r="B228" i="52"/>
  <c r="B229" i="52"/>
  <c r="B230" i="52"/>
  <c r="B231" i="52"/>
  <c r="B232" i="52"/>
  <c r="B233" i="52"/>
  <c r="B234" i="52"/>
  <c r="B235" i="52"/>
  <c r="B236" i="52"/>
  <c r="B237" i="52"/>
  <c r="B238" i="52"/>
  <c r="B239" i="52"/>
  <c r="B240" i="52"/>
  <c r="B241" i="52"/>
  <c r="B242" i="52"/>
  <c r="B243" i="52"/>
  <c r="B244" i="52"/>
  <c r="B245" i="52"/>
  <c r="B246" i="52"/>
  <c r="B247" i="52"/>
  <c r="B248" i="52"/>
  <c r="B249" i="52"/>
  <c r="B250" i="52"/>
  <c r="B251" i="52"/>
  <c r="B252" i="52"/>
  <c r="B253" i="52"/>
  <c r="B254" i="52"/>
  <c r="B255" i="52"/>
  <c r="B256" i="52"/>
  <c r="B257" i="52"/>
  <c r="B258" i="52"/>
  <c r="B259" i="52"/>
  <c r="B260" i="52"/>
  <c r="B261" i="52"/>
  <c r="B262" i="52"/>
  <c r="B263" i="52"/>
  <c r="B264" i="52"/>
  <c r="B265" i="52"/>
  <c r="B266" i="52"/>
  <c r="B267" i="52"/>
  <c r="B268" i="52"/>
  <c r="B269" i="52"/>
  <c r="B270" i="52"/>
  <c r="B271" i="52"/>
  <c r="B272" i="52"/>
  <c r="B273" i="52"/>
  <c r="B274" i="52"/>
  <c r="B275" i="52"/>
  <c r="B276" i="52"/>
  <c r="B277" i="52"/>
  <c r="B278" i="52"/>
  <c r="B279" i="52"/>
  <c r="B280" i="52"/>
  <c r="B281" i="52"/>
  <c r="B282" i="52"/>
  <c r="B283" i="52"/>
  <c r="B284" i="52"/>
  <c r="B285" i="52"/>
  <c r="B286" i="52"/>
  <c r="B287" i="52"/>
  <c r="B288" i="52"/>
  <c r="B289" i="52"/>
  <c r="B290" i="52"/>
  <c r="B291" i="52"/>
  <c r="B292" i="52"/>
  <c r="B293" i="52"/>
  <c r="B294" i="52"/>
  <c r="B295" i="52"/>
  <c r="B296" i="52"/>
  <c r="B297" i="52"/>
  <c r="B298" i="52"/>
  <c r="B299" i="52"/>
  <c r="B300" i="52"/>
  <c r="B301" i="52"/>
  <c r="B302" i="52"/>
  <c r="B303" i="52"/>
  <c r="B304" i="52"/>
  <c r="B305" i="52"/>
  <c r="B306" i="52"/>
  <c r="B307" i="52"/>
  <c r="B308" i="52"/>
  <c r="B309" i="52"/>
  <c r="B310" i="52"/>
  <c r="B311" i="52"/>
  <c r="B312" i="52"/>
  <c r="B313" i="52"/>
  <c r="B314" i="52"/>
  <c r="B315" i="52"/>
  <c r="B316" i="52"/>
  <c r="B317" i="52"/>
  <c r="B318" i="52"/>
  <c r="B319" i="52"/>
  <c r="B320" i="52"/>
  <c r="B321" i="52"/>
  <c r="B322" i="52"/>
  <c r="B323" i="52"/>
  <c r="B324" i="52"/>
  <c r="B325" i="52"/>
  <c r="B326" i="52"/>
  <c r="B327" i="52"/>
  <c r="B328" i="52"/>
  <c r="B329" i="52"/>
  <c r="B330" i="52"/>
  <c r="B331" i="52"/>
  <c r="B332" i="52"/>
  <c r="B333" i="52"/>
  <c r="B334" i="52"/>
  <c r="B335" i="52"/>
  <c r="B336" i="52"/>
  <c r="B337" i="52"/>
  <c r="B338" i="52"/>
  <c r="B339" i="52"/>
  <c r="B340" i="52"/>
  <c r="B341" i="52"/>
  <c r="B342" i="52"/>
  <c r="B343" i="52"/>
  <c r="B344" i="52"/>
  <c r="B345" i="52"/>
  <c r="B346" i="52"/>
  <c r="B347" i="52"/>
  <c r="B348" i="52"/>
  <c r="B349" i="52"/>
  <c r="B350" i="52"/>
  <c r="B351" i="52"/>
  <c r="B352" i="52"/>
  <c r="B353" i="52"/>
  <c r="B354" i="52"/>
  <c r="B355" i="52"/>
  <c r="B356" i="52"/>
  <c r="B357" i="52"/>
  <c r="B358" i="52"/>
  <c r="B359" i="52"/>
  <c r="B360" i="52"/>
  <c r="B361" i="52"/>
  <c r="B362" i="52"/>
  <c r="B363" i="52"/>
  <c r="B364" i="52"/>
  <c r="B365" i="52"/>
  <c r="B366" i="52"/>
  <c r="B367" i="52"/>
  <c r="B368" i="52"/>
  <c r="B369" i="52"/>
  <c r="B370" i="52"/>
  <c r="B371" i="52"/>
  <c r="B372" i="52"/>
  <c r="B373" i="52"/>
  <c r="B374" i="52"/>
  <c r="B375" i="52"/>
  <c r="B376" i="52"/>
  <c r="B377" i="52"/>
  <c r="B378" i="52"/>
  <c r="B379" i="52"/>
  <c r="B380" i="52"/>
  <c r="B381" i="52"/>
  <c r="B382" i="52"/>
  <c r="B383" i="52"/>
  <c r="B384" i="52"/>
  <c r="B385" i="52"/>
  <c r="B386" i="52"/>
  <c r="B387" i="52"/>
  <c r="B388" i="52"/>
  <c r="B389" i="52"/>
  <c r="B390" i="52"/>
  <c r="B391" i="52"/>
  <c r="B392" i="52"/>
  <c r="B393" i="52"/>
  <c r="B394" i="52"/>
  <c r="B395" i="52"/>
  <c r="B396" i="52"/>
  <c r="B397" i="52"/>
  <c r="B398" i="52"/>
  <c r="B399" i="52"/>
  <c r="B400" i="52"/>
  <c r="B401" i="52"/>
  <c r="B402" i="52"/>
  <c r="B403" i="52"/>
  <c r="B404" i="52"/>
  <c r="B405" i="52"/>
  <c r="B406" i="52"/>
  <c r="B407" i="52"/>
  <c r="B408" i="52"/>
  <c r="B409" i="52"/>
  <c r="B410" i="52"/>
  <c r="B411" i="52"/>
  <c r="B412" i="52"/>
  <c r="B413" i="52"/>
  <c r="B414" i="52"/>
  <c r="B415" i="52"/>
  <c r="B416" i="52"/>
  <c r="B417" i="52"/>
  <c r="B418" i="52"/>
  <c r="B419" i="52"/>
  <c r="B420" i="52"/>
  <c r="B421" i="52"/>
  <c r="B422" i="52"/>
  <c r="B423" i="52"/>
  <c r="B424" i="52"/>
  <c r="B425" i="52"/>
  <c r="B426" i="52"/>
  <c r="B427" i="52"/>
  <c r="B428" i="52"/>
  <c r="B429" i="52"/>
  <c r="B430" i="52"/>
  <c r="B431" i="52"/>
  <c r="B432" i="52"/>
  <c r="B433" i="52"/>
  <c r="B434" i="52"/>
  <c r="B435" i="52"/>
  <c r="B436" i="52"/>
  <c r="B437" i="52"/>
  <c r="B438" i="52"/>
  <c r="B439" i="52"/>
  <c r="B440" i="52"/>
  <c r="B441" i="52"/>
  <c r="B442" i="52"/>
  <c r="B443" i="52"/>
  <c r="B444" i="52"/>
  <c r="B445" i="52"/>
  <c r="B446" i="52"/>
  <c r="B447" i="52"/>
  <c r="B448" i="52"/>
  <c r="B449" i="52"/>
  <c r="B450" i="52"/>
  <c r="B451" i="52"/>
  <c r="B452" i="52"/>
  <c r="B453" i="52"/>
  <c r="B454" i="52"/>
  <c r="B455" i="52"/>
  <c r="B456" i="52"/>
  <c r="B457" i="52"/>
  <c r="B458" i="52"/>
  <c r="B459" i="52"/>
  <c r="B460" i="52"/>
  <c r="B461" i="52"/>
  <c r="B462" i="52"/>
  <c r="B463" i="52"/>
  <c r="B464" i="52"/>
  <c r="B465" i="52"/>
  <c r="B466" i="52"/>
  <c r="B467" i="52"/>
  <c r="B468" i="52"/>
  <c r="B469" i="52"/>
  <c r="B470" i="52"/>
  <c r="B471" i="52"/>
  <c r="B472" i="52"/>
  <c r="B473" i="52"/>
  <c r="B474" i="52"/>
  <c r="B475" i="52"/>
  <c r="B476" i="52"/>
  <c r="B477" i="52"/>
  <c r="B478" i="52"/>
  <c r="B479" i="52"/>
  <c r="B480" i="52"/>
  <c r="B481" i="52"/>
  <c r="B482" i="52"/>
  <c r="B483" i="52"/>
  <c r="B484" i="52"/>
  <c r="B485" i="52"/>
  <c r="B486" i="52"/>
  <c r="B487" i="52"/>
  <c r="B488" i="52"/>
  <c r="B489" i="52"/>
  <c r="B490" i="52"/>
  <c r="B491" i="52"/>
  <c r="B492" i="52"/>
  <c r="B493" i="52"/>
  <c r="B494" i="52"/>
  <c r="B495" i="52"/>
  <c r="B496" i="52"/>
  <c r="B497" i="52"/>
  <c r="B498" i="52"/>
  <c r="B499" i="52"/>
  <c r="B500" i="52"/>
  <c r="B501" i="52"/>
  <c r="B502" i="52"/>
  <c r="B503" i="52"/>
  <c r="B504" i="52"/>
  <c r="B505" i="52"/>
  <c r="B506" i="52"/>
  <c r="B507" i="52"/>
  <c r="B508" i="52"/>
  <c r="B509" i="52"/>
  <c r="B510" i="52"/>
  <c r="B511" i="52"/>
  <c r="B512" i="52"/>
  <c r="B513" i="52"/>
  <c r="B514" i="52"/>
  <c r="B515" i="52"/>
  <c r="B516" i="52"/>
  <c r="B517" i="52"/>
  <c r="B518" i="52"/>
  <c r="B519" i="52"/>
  <c r="B520" i="52"/>
  <c r="B521" i="52"/>
  <c r="B522" i="52"/>
  <c r="B523" i="52"/>
  <c r="B524" i="52"/>
  <c r="B525" i="52"/>
  <c r="B526" i="52"/>
  <c r="B527" i="52"/>
  <c r="B528" i="52"/>
  <c r="B529" i="52"/>
  <c r="B530" i="52"/>
  <c r="B531" i="52"/>
  <c r="B532" i="52"/>
  <c r="B533" i="52"/>
  <c r="B534" i="52"/>
  <c r="B535" i="52"/>
  <c r="B536" i="52"/>
  <c r="B537" i="52"/>
  <c r="B538" i="52"/>
  <c r="B539" i="52"/>
  <c r="B540" i="52"/>
  <c r="B541" i="52"/>
  <c r="B542" i="52"/>
  <c r="B543" i="52"/>
  <c r="B544" i="52"/>
  <c r="B545" i="52"/>
  <c r="B546" i="52"/>
  <c r="B547" i="52"/>
  <c r="B548" i="52"/>
  <c r="B549" i="52"/>
  <c r="B550" i="52"/>
  <c r="B551" i="52"/>
  <c r="B552" i="52"/>
  <c r="B553" i="52"/>
  <c r="B554" i="52"/>
  <c r="B555" i="52"/>
  <c r="B556" i="52"/>
  <c r="B557" i="52"/>
  <c r="B558" i="52"/>
  <c r="B559" i="52"/>
  <c r="B560" i="52"/>
  <c r="B561" i="52"/>
  <c r="B562" i="52"/>
  <c r="B563" i="52"/>
  <c r="B564" i="52"/>
  <c r="B565" i="52"/>
  <c r="B566" i="52"/>
  <c r="B567" i="52"/>
  <c r="B568" i="52"/>
  <c r="B569" i="52"/>
  <c r="B570" i="52"/>
  <c r="B571" i="52"/>
  <c r="B572" i="52"/>
  <c r="B573" i="52"/>
  <c r="B574" i="52"/>
  <c r="B575" i="52"/>
  <c r="B576" i="52"/>
  <c r="B577" i="52"/>
  <c r="B578" i="52"/>
  <c r="B579" i="52"/>
  <c r="B580" i="52"/>
  <c r="B581" i="52"/>
  <c r="B582" i="52"/>
  <c r="B583" i="52"/>
  <c r="B584" i="52"/>
  <c r="B585" i="52"/>
  <c r="B586" i="52"/>
  <c r="B587" i="52"/>
  <c r="B588" i="52"/>
  <c r="B589" i="52"/>
  <c r="B590" i="52"/>
  <c r="B591" i="52"/>
  <c r="B592" i="52"/>
  <c r="B593" i="52"/>
  <c r="B594" i="52"/>
  <c r="B595" i="52"/>
  <c r="B596" i="52"/>
  <c r="B597" i="52"/>
  <c r="B598" i="52"/>
  <c r="B599" i="52"/>
  <c r="B600" i="52"/>
  <c r="B601" i="52"/>
  <c r="B602" i="52"/>
  <c r="B603" i="52"/>
  <c r="B604" i="52"/>
  <c r="B605" i="52"/>
  <c r="B606" i="52"/>
  <c r="B607" i="52"/>
  <c r="B608" i="52"/>
  <c r="B609" i="52"/>
  <c r="B610" i="52"/>
  <c r="B611" i="52"/>
  <c r="B612" i="52"/>
  <c r="B613" i="52"/>
  <c r="B614" i="52"/>
  <c r="B615" i="52"/>
  <c r="B616" i="52"/>
  <c r="B617" i="52"/>
  <c r="B618" i="52"/>
  <c r="B619" i="52"/>
  <c r="B620" i="52"/>
  <c r="B621" i="52"/>
  <c r="B622" i="52"/>
  <c r="B623" i="52"/>
  <c r="B624" i="52"/>
  <c r="B625" i="52"/>
  <c r="B626" i="52"/>
  <c r="B627" i="52"/>
  <c r="B628" i="52"/>
  <c r="B629" i="52"/>
  <c r="B630" i="52"/>
  <c r="B631" i="52"/>
  <c r="B632" i="52"/>
  <c r="B633" i="52"/>
  <c r="B634" i="52"/>
  <c r="B635" i="52"/>
  <c r="B636" i="52"/>
  <c r="B637" i="52"/>
  <c r="B638" i="52"/>
  <c r="B639" i="52"/>
  <c r="B640" i="52"/>
  <c r="B641" i="52"/>
  <c r="B642" i="52"/>
  <c r="B643" i="52"/>
  <c r="B644" i="52"/>
  <c r="B645" i="52"/>
  <c r="B646" i="52"/>
  <c r="B647" i="52"/>
  <c r="B648" i="52"/>
  <c r="B649" i="52"/>
  <c r="B650" i="52"/>
  <c r="B651" i="52"/>
  <c r="B652" i="52"/>
  <c r="B653" i="52"/>
  <c r="B654" i="52"/>
  <c r="B655" i="52"/>
  <c r="B656" i="52"/>
  <c r="B657" i="52"/>
  <c r="B658" i="52"/>
  <c r="B659" i="52"/>
  <c r="B660" i="52"/>
  <c r="B661" i="52"/>
  <c r="B662" i="52"/>
  <c r="B663" i="52"/>
  <c r="B664" i="52"/>
  <c r="B665" i="52"/>
  <c r="B666" i="52"/>
  <c r="B667" i="52"/>
  <c r="B668" i="52"/>
  <c r="B669" i="52"/>
  <c r="B670" i="52"/>
  <c r="B671" i="52"/>
  <c r="B22" i="52"/>
  <c r="B8" i="52" l="1"/>
  <c r="B7" i="52"/>
  <c r="B11" i="46"/>
  <c r="B9" i="52" l="1"/>
  <c r="D3" i="52" s="1"/>
  <c r="D34" i="45"/>
  <c r="D30" i="45"/>
  <c r="D29" i="45"/>
  <c r="D28" i="45"/>
  <c r="D27" i="45"/>
  <c r="D25" i="45"/>
  <c r="D24" i="45"/>
  <c r="D22" i="45"/>
  <c r="D21" i="45"/>
  <c r="D20" i="45"/>
  <c r="D19" i="45"/>
  <c r="D18" i="45"/>
  <c r="D17" i="45"/>
  <c r="D16" i="45"/>
  <c r="D12" i="45"/>
  <c r="D10" i="45"/>
  <c r="D13" i="44"/>
  <c r="D14" i="44"/>
  <c r="D15" i="44"/>
  <c r="D17" i="44"/>
  <c r="D18" i="44"/>
  <c r="D12" i="44"/>
  <c r="E13" i="44"/>
  <c r="D23" i="45"/>
  <c r="D26" i="45"/>
  <c r="B29" i="45"/>
  <c r="D11" i="45"/>
  <c r="D2" i="52" l="1"/>
  <c r="D4" i="52"/>
  <c r="A4" i="43" s="1"/>
  <c r="A3" i="46"/>
  <c r="A3" i="44"/>
  <c r="A3" i="40"/>
  <c r="A3" i="47"/>
  <c r="A3" i="48"/>
  <c r="A3" i="13"/>
  <c r="A3" i="41"/>
  <c r="A3" i="43"/>
  <c r="A3" i="42"/>
  <c r="A3" i="45"/>
  <c r="E14" i="44"/>
  <c r="E17" i="44"/>
  <c r="E16" i="44"/>
  <c r="E18" i="44"/>
  <c r="E15" i="44"/>
  <c r="E12" i="44"/>
  <c r="F26" i="42"/>
  <c r="F35" i="46"/>
  <c r="C23" i="45"/>
  <c r="C20" i="45"/>
  <c r="F19" i="46"/>
  <c r="C27" i="45"/>
  <c r="E18" i="45"/>
  <c r="F31" i="46"/>
  <c r="F22" i="46"/>
  <c r="F31" i="41"/>
  <c r="F11" i="40"/>
  <c r="F17" i="40"/>
  <c r="F20" i="40"/>
  <c r="F23" i="40"/>
  <c r="F29" i="40"/>
  <c r="F22" i="41"/>
  <c r="F25" i="41"/>
  <c r="F28" i="41"/>
  <c r="F34" i="41"/>
  <c r="E12" i="43"/>
  <c r="B24" i="45"/>
  <c r="B30" i="45"/>
  <c r="E28" i="45"/>
  <c r="E32" i="47"/>
  <c r="B27" i="45"/>
  <c r="B20" i="45"/>
  <c r="E30" i="45"/>
  <c r="E25" i="47"/>
  <c r="E31" i="47"/>
  <c r="E35" i="47"/>
  <c r="F12" i="42"/>
  <c r="F18" i="42"/>
  <c r="F21" i="42"/>
  <c r="D34" i="44"/>
  <c r="C12" i="45"/>
  <c r="C18" i="45"/>
  <c r="E29" i="47"/>
  <c r="E33" i="47"/>
  <c r="D11" i="46"/>
  <c r="F27" i="42"/>
  <c r="B17" i="45"/>
  <c r="E12" i="45"/>
  <c r="E23" i="47"/>
  <c r="F25" i="46"/>
  <c r="F28" i="46"/>
  <c r="E24" i="47"/>
  <c r="E21" i="47"/>
  <c r="E28" i="13"/>
  <c r="E24" i="13"/>
  <c r="D23" i="44"/>
  <c r="E40" i="13"/>
  <c r="F33" i="40"/>
  <c r="F28" i="42"/>
  <c r="E27" i="47"/>
  <c r="D10" i="44"/>
  <c r="F15" i="40"/>
  <c r="F18" i="40"/>
  <c r="F21" i="40"/>
  <c r="F27" i="40"/>
  <c r="F29" i="41"/>
  <c r="C27" i="44"/>
  <c r="F26" i="40"/>
  <c r="E26" i="44"/>
  <c r="D24" i="44"/>
  <c r="D27" i="44"/>
  <c r="E28" i="47"/>
  <c r="E30" i="13"/>
  <c r="C24" i="45"/>
  <c r="D35" i="44"/>
  <c r="C14" i="44"/>
  <c r="E32" i="13"/>
  <c r="F10" i="41"/>
  <c r="F32" i="41"/>
  <c r="F30" i="46"/>
  <c r="E33" i="44"/>
  <c r="E29" i="44"/>
  <c r="E25" i="44"/>
  <c r="C18" i="44"/>
  <c r="C33" i="44"/>
  <c r="C28" i="45"/>
  <c r="B18" i="44"/>
  <c r="B29" i="44"/>
  <c r="E36" i="44"/>
  <c r="E24" i="44"/>
  <c r="E11" i="41"/>
  <c r="C36" i="44"/>
  <c r="C24" i="44"/>
  <c r="F16" i="40"/>
  <c r="F19" i="40"/>
  <c r="F22" i="40"/>
  <c r="F25" i="40"/>
  <c r="F28" i="40"/>
  <c r="B36" i="44"/>
  <c r="B24" i="44"/>
  <c r="C11" i="41"/>
  <c r="D30" i="44"/>
  <c r="D33" i="44"/>
  <c r="E11" i="46"/>
  <c r="F11" i="48"/>
  <c r="D29" i="44"/>
  <c r="D32" i="44"/>
  <c r="B11" i="41"/>
  <c r="F21" i="46"/>
  <c r="F27" i="46"/>
  <c r="F13" i="46"/>
  <c r="E22" i="47"/>
  <c r="E26" i="47"/>
  <c r="C26" i="45"/>
  <c r="E39" i="47"/>
  <c r="E11" i="43"/>
  <c r="E27" i="45"/>
  <c r="F13" i="48"/>
  <c r="F10" i="42"/>
  <c r="F16" i="42"/>
  <c r="F19" i="42"/>
  <c r="F22" i="42"/>
  <c r="B25" i="45"/>
  <c r="F12" i="48"/>
  <c r="F18" i="46"/>
  <c r="F24" i="46"/>
  <c r="B12" i="45"/>
  <c r="F30" i="42"/>
  <c r="F15" i="41"/>
  <c r="D11" i="41"/>
  <c r="D16" i="44"/>
  <c r="D11" i="44" s="1"/>
  <c r="B27" i="44"/>
  <c r="F17" i="41"/>
  <c r="F14" i="41"/>
  <c r="F23" i="41"/>
  <c r="F26" i="41"/>
  <c r="F35" i="41"/>
  <c r="E16" i="43"/>
  <c r="E20" i="43"/>
  <c r="E24" i="43"/>
  <c r="D36" i="44"/>
  <c r="E24" i="45"/>
  <c r="F17" i="46"/>
  <c r="F20" i="46"/>
  <c r="F23" i="46"/>
  <c r="F26" i="46"/>
  <c r="F29" i="46"/>
  <c r="C12" i="47"/>
  <c r="F24" i="42"/>
  <c r="E20" i="45"/>
  <c r="C15" i="44"/>
  <c r="C30" i="44"/>
  <c r="F21" i="41"/>
  <c r="F24" i="41"/>
  <c r="F27" i="41"/>
  <c r="F30" i="41"/>
  <c r="F33" i="41"/>
  <c r="E17" i="43"/>
  <c r="C21" i="45"/>
  <c r="E29" i="43"/>
  <c r="B21" i="45"/>
  <c r="C11" i="46"/>
  <c r="D12" i="47"/>
  <c r="B15" i="44"/>
  <c r="B30" i="44"/>
  <c r="D40" i="44"/>
  <c r="E30" i="47"/>
  <c r="E34" i="47"/>
  <c r="E17" i="45"/>
  <c r="E21" i="45"/>
  <c r="E29" i="45"/>
  <c r="F11" i="42"/>
  <c r="F17" i="42"/>
  <c r="F20" i="42"/>
  <c r="F23" i="42"/>
  <c r="B26" i="45"/>
  <c r="F29" i="42"/>
  <c r="F10" i="48"/>
  <c r="F34" i="42"/>
  <c r="E34" i="45"/>
  <c r="B16" i="45"/>
  <c r="B18" i="45"/>
  <c r="B22" i="45"/>
  <c r="C16" i="45"/>
  <c r="F25" i="42"/>
  <c r="C22" i="45"/>
  <c r="E22" i="45"/>
  <c r="E26" i="45"/>
  <c r="B19" i="45"/>
  <c r="C19" i="45"/>
  <c r="E19" i="45"/>
  <c r="E23" i="45"/>
  <c r="E25" i="45"/>
  <c r="B23" i="45"/>
  <c r="B28" i="45"/>
  <c r="C11" i="45"/>
  <c r="B10" i="45"/>
  <c r="C10" i="45"/>
  <c r="E10" i="45"/>
  <c r="E11" i="45"/>
  <c r="E34" i="43"/>
  <c r="E35" i="43"/>
  <c r="B34" i="45"/>
  <c r="E27" i="43"/>
  <c r="E25" i="43"/>
  <c r="E30" i="43"/>
  <c r="E16" i="45"/>
  <c r="C30" i="45"/>
  <c r="E26" i="43"/>
  <c r="C29" i="45"/>
  <c r="C17" i="45"/>
  <c r="E22" i="43"/>
  <c r="C25" i="45"/>
  <c r="E21" i="43"/>
  <c r="E19" i="43"/>
  <c r="E18" i="43"/>
  <c r="E28" i="43"/>
  <c r="E23" i="43"/>
  <c r="B11" i="45"/>
  <c r="E10" i="43"/>
  <c r="E40" i="47"/>
  <c r="D11" i="47"/>
  <c r="D13" i="47"/>
  <c r="E16" i="47"/>
  <c r="E17" i="47"/>
  <c r="C13" i="47"/>
  <c r="B13" i="47"/>
  <c r="B11" i="47"/>
  <c r="B12" i="47"/>
  <c r="C11" i="47"/>
  <c r="E14" i="47"/>
  <c r="E15" i="47"/>
  <c r="E10" i="47"/>
  <c r="F12" i="46"/>
  <c r="F10" i="46"/>
  <c r="F39" i="41"/>
  <c r="E40" i="44"/>
  <c r="B31" i="44"/>
  <c r="C22" i="44"/>
  <c r="D22" i="44"/>
  <c r="D25" i="44"/>
  <c r="D28" i="44"/>
  <c r="D31" i="44"/>
  <c r="C32" i="44"/>
  <c r="C26" i="44"/>
  <c r="E35" i="44"/>
  <c r="E27" i="44"/>
  <c r="E23" i="44"/>
  <c r="D26" i="44"/>
  <c r="F12" i="41"/>
  <c r="F13" i="41"/>
  <c r="F16" i="41"/>
  <c r="C17" i="44"/>
  <c r="C13" i="44"/>
  <c r="B17" i="44"/>
  <c r="B13" i="44"/>
  <c r="C16" i="44"/>
  <c r="B40" i="44"/>
  <c r="C25" i="44"/>
  <c r="B28" i="44"/>
  <c r="E31" i="44"/>
  <c r="C31" i="44"/>
  <c r="C23" i="44"/>
  <c r="E28" i="44"/>
  <c r="F24" i="40"/>
  <c r="C28" i="44"/>
  <c r="B32" i="44"/>
  <c r="B23" i="44"/>
  <c r="C35" i="44"/>
  <c r="B35" i="44"/>
  <c r="E34" i="44"/>
  <c r="E30" i="44"/>
  <c r="E22" i="44"/>
  <c r="B25" i="44"/>
  <c r="C34" i="44"/>
  <c r="B26" i="44"/>
  <c r="B22" i="44"/>
  <c r="C12" i="44"/>
  <c r="E10" i="44"/>
  <c r="F10" i="40"/>
  <c r="C10" i="44"/>
  <c r="E41" i="13"/>
  <c r="E16" i="13"/>
  <c r="B16" i="44"/>
  <c r="B11" i="13"/>
  <c r="B12" i="44"/>
  <c r="E17" i="13"/>
  <c r="E14" i="13"/>
  <c r="E10" i="13"/>
  <c r="E13" i="13"/>
  <c r="E34" i="13"/>
  <c r="E32" i="44"/>
  <c r="D11" i="13"/>
  <c r="B10" i="44"/>
  <c r="E29" i="13"/>
  <c r="E33" i="13"/>
  <c r="B34" i="44"/>
  <c r="E12" i="13"/>
  <c r="B33" i="44"/>
  <c r="B14" i="44"/>
  <c r="E31" i="13"/>
  <c r="E18" i="13"/>
  <c r="E36" i="13"/>
  <c r="E26" i="13"/>
  <c r="E22" i="13"/>
  <c r="E25" i="13"/>
  <c r="E15" i="13"/>
  <c r="C11" i="13"/>
  <c r="E35" i="13"/>
  <c r="E23" i="13"/>
  <c r="C29" i="44"/>
  <c r="E27" i="13"/>
  <c r="A2" i="41" l="1"/>
  <c r="A2" i="13"/>
  <c r="A2" i="42"/>
  <c r="A2" i="47"/>
  <c r="A2" i="48"/>
  <c r="A2" i="40"/>
  <c r="A2" i="44"/>
  <c r="A2" i="43"/>
  <c r="A2" i="46"/>
  <c r="A2" i="45"/>
  <c r="A4" i="47"/>
  <c r="A4" i="46"/>
  <c r="A4" i="44"/>
  <c r="A4" i="45"/>
  <c r="A4" i="13"/>
  <c r="A4" i="42"/>
  <c r="A4" i="40"/>
  <c r="A4" i="48"/>
  <c r="A4" i="41"/>
  <c r="F27" i="45"/>
  <c r="F20" i="45"/>
  <c r="F30" i="45"/>
  <c r="F18" i="45"/>
  <c r="F12" i="45"/>
  <c r="F18" i="44"/>
  <c r="F23" i="45"/>
  <c r="F10" i="45"/>
  <c r="F21" i="45"/>
  <c r="F32" i="44"/>
  <c r="F36" i="44"/>
  <c r="F24" i="45"/>
  <c r="F27" i="44"/>
  <c r="F24" i="44"/>
  <c r="F28" i="45"/>
  <c r="F11" i="41"/>
  <c r="F26" i="45"/>
  <c r="F11" i="46"/>
  <c r="F29" i="44"/>
  <c r="F33" i="44"/>
  <c r="F34" i="45"/>
  <c r="F30" i="44"/>
  <c r="F17" i="45"/>
  <c r="F17" i="44"/>
  <c r="E12" i="47"/>
  <c r="F16" i="44"/>
  <c r="F15" i="44"/>
  <c r="F23" i="44"/>
  <c r="F29" i="45"/>
  <c r="F19" i="45"/>
  <c r="F22" i="45"/>
  <c r="F11" i="45"/>
  <c r="F25" i="45"/>
  <c r="F16" i="45"/>
  <c r="E13" i="47"/>
  <c r="E11" i="47"/>
  <c r="F40" i="44"/>
  <c r="F28" i="44"/>
  <c r="F22" i="44"/>
  <c r="F26" i="44"/>
  <c r="F31" i="44"/>
  <c r="C11" i="44"/>
  <c r="F13" i="44"/>
  <c r="F25" i="44"/>
  <c r="F35" i="44"/>
  <c r="F34" i="44"/>
  <c r="F12" i="44"/>
  <c r="F10" i="44"/>
  <c r="B11" i="44"/>
  <c r="E11" i="13"/>
  <c r="F14" i="44"/>
  <c r="E11" i="44"/>
  <c r="F11" i="44" l="1"/>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<sst xmlns="http://schemas.openxmlformats.org/spreadsheetml/2006/main" count="3577" uniqueCount="1409">
  <si>
    <t>Emergency</t>
  </si>
  <si>
    <t>Transitional</t>
  </si>
  <si>
    <t>Total</t>
  </si>
  <si>
    <t>Persons and Households</t>
  </si>
  <si>
    <t>Sheltered</t>
  </si>
  <si>
    <t>Unsheltered</t>
  </si>
  <si>
    <t>Total Number of Households</t>
  </si>
  <si>
    <t>Total Number of Persons (Adults &amp; Children)</t>
  </si>
  <si>
    <t>Number of Persons (under age 18)</t>
  </si>
  <si>
    <t>Number of Persons (18 - 24)</t>
  </si>
  <si>
    <t>Number of Persons (25 - 34)</t>
  </si>
  <si>
    <t>Number of Persons (35 - 44)</t>
  </si>
  <si>
    <t>Number of Persons (45 - 54)</t>
  </si>
  <si>
    <t>Number of Persons (55 - 64)</t>
  </si>
  <si>
    <t>Number of Persons (over age 64)</t>
  </si>
  <si>
    <t>Chronically Homeless</t>
  </si>
  <si>
    <t>Total number of households</t>
  </si>
  <si>
    <t>Total number of persons</t>
  </si>
  <si>
    <t>Total Number of Persons</t>
  </si>
  <si>
    <t>Total Number of Persons (Adults)</t>
  </si>
  <si>
    <t>Total Number of Veterans</t>
  </si>
  <si>
    <t>Total number of unaccompanied youth</t>
  </si>
  <si>
    <t>Total Number of unaccompanied youth households</t>
  </si>
  <si>
    <t>Total number of persons in parenting youth households</t>
  </si>
  <si>
    <t>Total number of parenting youth households</t>
  </si>
  <si>
    <t>Total Parenting Youth (youth parents only)</t>
  </si>
  <si>
    <t>Total Children in Parenting Youth Households</t>
  </si>
  <si>
    <t>Adults with a Serious Mental Illness</t>
  </si>
  <si>
    <t>Adults with a Substance Use Disorder</t>
  </si>
  <si>
    <t>Adults with HIV/AIDS</t>
  </si>
  <si>
    <t>Adult Survivors of Domestic Violence (optional)</t>
  </si>
  <si>
    <t>notes</t>
  </si>
  <si>
    <t>updatedOn</t>
  </si>
  <si>
    <t>methodologyUnshelteredSubChangeDescriptionSub</t>
  </si>
  <si>
    <t>methodologyUnshelteredSubChangeOtherSpecifySub</t>
  </si>
  <si>
    <t>methodologyUnshelteredSubChangeOtherSub</t>
  </si>
  <si>
    <t>methodologyUnshelteredSubChangePolicyNaturalFactorsSpecify</t>
  </si>
  <si>
    <t>methodologyUnshelteredSubChangePolicyNaturalFactorsHealth</t>
  </si>
  <si>
    <t>methodologyUnshelteredSubChangePolicyNaturalFactorsDisaster</t>
  </si>
  <si>
    <t>methodologyUnshelteredSubChangePolicyNaturalFactorsWeather</t>
  </si>
  <si>
    <t>methodologyUnshelteredSubChangePolicyNaturalFactors</t>
  </si>
  <si>
    <t>methodologyUnshelteredSubChangePolicyImplementationSpecify</t>
  </si>
  <si>
    <t>methodologyUnshelteredSubChangePolicyImplementation</t>
  </si>
  <si>
    <t>methodologyUnshelteredSubChangeParticipationSpecify</t>
  </si>
  <si>
    <t>methodologyUnshelteredSubChangeParticipation</t>
  </si>
  <si>
    <t>methodologyUnshelteredSubChangeCapacitySpecify</t>
  </si>
  <si>
    <t>methodologyUnshelteredSubChangeCapacity</t>
  </si>
  <si>
    <t>methodologyUnshelteredSubChangePitCountImplementingSpecify</t>
  </si>
  <si>
    <t>methodologyUnshelteredSubChangePitCountImplementingComposition</t>
  </si>
  <si>
    <t>methodologyUnshelteredSubChangePitCountImplementingJurisdiction</t>
  </si>
  <si>
    <t>methodologyUnshelteredSubChangePitCountImplementingVolunteers</t>
  </si>
  <si>
    <t>methodologyUnshelteredSubChangePitCountImplementingTraining</t>
  </si>
  <si>
    <t>methodologyUnshelteredSubChangePitCountImplementingMethod</t>
  </si>
  <si>
    <t>methodologyUnshelteredSubChangePitCountImplementing</t>
  </si>
  <si>
    <t>methodologyUnshelteredSubChangePitCountApproachSpecify</t>
  </si>
  <si>
    <t>methodologyUnshelteredSubChangePitCountApproach</t>
  </si>
  <si>
    <t>methodologyUnshelteredDeduplicateOtherSpecify</t>
  </si>
  <si>
    <t>methodologyUnshelteredDeduplicateOther</t>
  </si>
  <si>
    <t>methodologyUnshelteredDeduplicateNoSpecific</t>
  </si>
  <si>
    <t>methodologyUnshelteredDeduplicateInterview</t>
  </si>
  <si>
    <t>methodologyUnshelteredDeduplicateBlitz</t>
  </si>
  <si>
    <t>methodologyUnshelteredDeduplicateUnique</t>
  </si>
  <si>
    <t>methodologyUnshelteredDeduplicatePii</t>
  </si>
  <si>
    <t>methodologyUnshelteredCovidExcluded</t>
  </si>
  <si>
    <t>methodologyUnshelteredAdjustDescribe</t>
  </si>
  <si>
    <t>methodologyUnshelteredAdjust</t>
  </si>
  <si>
    <t>methodologyUnshelteredExcludedReasonOtherSpecify</t>
  </si>
  <si>
    <t>methodologyUnshelteredExcludedReason</t>
  </si>
  <si>
    <t>methodologyUnshelteredMethodPublicHmisWhatAdminOtherSpecify</t>
  </si>
  <si>
    <t>methodologyUnshelteredMethodPublicHmisWhatAdminOther</t>
  </si>
  <si>
    <t>methodologyUnshelteredMethodPublicHmisWhatAdminStreetOutreach</t>
  </si>
  <si>
    <t>methodologyUnshelteredMethodPublicHmisWhatAdminByName</t>
  </si>
  <si>
    <t>methodologyUnshelteredMethodPublicHmisWhatAdminCes</t>
  </si>
  <si>
    <t>methodologyUnshelteredMethodPublicHmisWhatAdminHmis</t>
  </si>
  <si>
    <t>methodologyUnshelteredMethodPublicHmis</t>
  </si>
  <si>
    <t>methodologyUnshelteredMethodPublicServiceHowLongOtherSpecify</t>
  </si>
  <si>
    <t>methodologyUnshelteredMethodPublicServiceHowLong</t>
  </si>
  <si>
    <t>methodologyUnshelteredMethodPublicServiceWhereOtherSpecify</t>
  </si>
  <si>
    <t>methodologyUnshelteredMethodPublicServiceWhere</t>
  </si>
  <si>
    <t>methodologyUnshelteredMethodPublicServiceBased</t>
  </si>
  <si>
    <t>methodologyUnshelteredMethodPublicNightRandomSampleCanvassingOtherSpecify</t>
  </si>
  <si>
    <t>methodologyUnshelteredMethodPublicNightRandomSampleCanvassingOther</t>
  </si>
  <si>
    <t>methodologyUnshelteredMethodPublicNightRandomSampleCanvassingRepresented</t>
  </si>
  <si>
    <t>methodologyUnshelteredMethodPublicNightRandomSampleCanvassingStratified</t>
  </si>
  <si>
    <t>methodologyUnshelteredMethodPublicNightRandomSampleCanvassingRandom</t>
  </si>
  <si>
    <t>methodologyUnshelteredMethodPublicNightRandomSampleApproachOtherSpecify</t>
  </si>
  <si>
    <t>methodologyUnshelteredMethodPublicNightRandomSampleApproachOther</t>
  </si>
  <si>
    <t>methodologyUnshelteredMethodPublicNightRandomSampleApproachInHouse</t>
  </si>
  <si>
    <t>methodologyUnshelteredMethodPublicNightRandomSampleApproachSamplingTool</t>
  </si>
  <si>
    <t>methodologyUnshelteredMethodPublicNightRandomSampleApproachExternalStat</t>
  </si>
  <si>
    <t>methodologyUnshelteredMethodPublicNightRandomSample</t>
  </si>
  <si>
    <t>methodologyUnshelteredMethodPublicNightKnownLocationsCanvassingOtherSpecify</t>
  </si>
  <si>
    <t>methodologyUnshelteredMethodPublicNightKnownLocationsCanvassingOther</t>
  </si>
  <si>
    <t>methodologyUnshelteredMethodPublicNightKnownLocationsCanvassingFromPriorPIT</t>
  </si>
  <si>
    <t>methodologyUnshelteredMethodPublicNightKnownLocationsCanvassingEffortMade</t>
  </si>
  <si>
    <t>methodologyUnshelteredMethodPublicNightKnownLocations</t>
  </si>
  <si>
    <t>methodologyUnshelteredMethodPublicSubsetMethodOtherSpecify</t>
  </si>
  <si>
    <t>methodologyUnshelteredMethodPublicSubsetMethodOther</t>
  </si>
  <si>
    <t>methodologyUnshelteredMethodPublicNightCompleteCoverEntireGeographyNotGated</t>
  </si>
  <si>
    <t>methodologyUnshelteredMethodPublicNightCompleteCoverEntireGeographyNotUninhabitable</t>
  </si>
  <si>
    <t>methodologyUnshelteredMethodPublicNightCompleteCoverEntireGeographyWeather</t>
  </si>
  <si>
    <t>methodologyUnshelteredMethodPublicNightCompleteCoverEntireGeographyStaffCapacity</t>
  </si>
  <si>
    <t>methodologyUnshelteredMethodPublicNightCompleteCoverEntireGeography</t>
  </si>
  <si>
    <t>methodologyUnshelteredMethodPublicNightComplete</t>
  </si>
  <si>
    <t>methodologyShelteredChangeDescriptionSub</t>
  </si>
  <si>
    <t>methodologyShelteredChangeOtherSpecifySub</t>
  </si>
  <si>
    <t>methodologyShelteredChangeOtherSub</t>
  </si>
  <si>
    <t>methodologyShelteredChangeParticipationProgramsDueCovid19Sub</t>
  </si>
  <si>
    <t>methodologyShelteredChangeCapacityDueCovid19Sub</t>
  </si>
  <si>
    <t>methodologyShelteredChangeWeatherSub</t>
  </si>
  <si>
    <t>methodologyShelteredChangeEconomicSub</t>
  </si>
  <si>
    <t>methodologyShelteredChangeAffordableSub</t>
  </si>
  <si>
    <t>methodologyShelteredChangeHousingFirstSub</t>
  </si>
  <si>
    <t>methodologyShelteredChangeCoordinatedSub</t>
  </si>
  <si>
    <t>methodologyShelteredChangeLandlordSub</t>
  </si>
  <si>
    <t>methodologyShelteredChangeOtherShSub</t>
  </si>
  <si>
    <t>methodologyShelteredChangePshSub</t>
  </si>
  <si>
    <t>methodologyShelteredChangePreventionSub</t>
  </si>
  <si>
    <t>methodologyShelteredChangeRrhSub</t>
  </si>
  <si>
    <t>methodologyShelteredChangeTransitionalSub</t>
  </si>
  <si>
    <t>methodologyShelteredChangeEmergencySub</t>
  </si>
  <si>
    <t>methodologyShelteredChangeGeographicSub</t>
  </si>
  <si>
    <t>methodologyShelteredChangeAwarenessSub</t>
  </si>
  <si>
    <t>methodologyShelteredChangeMoreVolunteersSub</t>
  </si>
  <si>
    <t>methodologyShelteredChangeIncreasedTrainingSub</t>
  </si>
  <si>
    <t>methodologyShelteredChangeParticipationSub</t>
  </si>
  <si>
    <t>methodologyShelteredChangeParticipationGeneralSub</t>
  </si>
  <si>
    <t>methodologyShelteredChangePitCountMethodologySub</t>
  </si>
  <si>
    <t>methodologyShelteredDeduplicateOtherSpecify</t>
  </si>
  <si>
    <t>methodologyShelteredDeduplicateOther</t>
  </si>
  <si>
    <t>methodologyShelteredDeduplicateNoSpecific</t>
  </si>
  <si>
    <t>methodologyShelteredDeduplicateInterview</t>
  </si>
  <si>
    <t>methodologyShelteredDeduplicateBlitz</t>
  </si>
  <si>
    <t>methodologyShelteredDeduplicateUnique</t>
  </si>
  <si>
    <t>methodologyShelteredDeduplicatePii</t>
  </si>
  <si>
    <t>methodologyShelteredAll</t>
  </si>
  <si>
    <t>methodologyShelteredSourcePercentSum</t>
  </si>
  <si>
    <t>methodologyShelteredSourcePercentOther</t>
  </si>
  <si>
    <t>methodologyShelteredSourcePercentObservation</t>
  </si>
  <si>
    <t>methodologyShelteredSourcePercentClientSurveys</t>
  </si>
  <si>
    <t>methodologyShelteredSourcePercentProviderSurveys</t>
  </si>
  <si>
    <t>methodologyShelteredSourcePercentHmis</t>
  </si>
  <si>
    <t>notesAdultVet</t>
  </si>
  <si>
    <t>personAdultCronPersonsUnshelteredVet</t>
  </si>
  <si>
    <t>personAdultWhiteNHVetUnsheltered</t>
  </si>
  <si>
    <t>personAdultWhiteHVetUnsheltered</t>
  </si>
  <si>
    <t>personAdultNativeHawaiianNHVetUnsheltered</t>
  </si>
  <si>
    <t>personAdultNativeHawaiianHVetUnsheltered</t>
  </si>
  <si>
    <t>personAdultMultipleRaceNHVetUnsheltered</t>
  </si>
  <si>
    <t>personAdultMultipleRaceHVetUnsheltered</t>
  </si>
  <si>
    <t>personAdultMENANHVetUnsheltered</t>
  </si>
  <si>
    <t>personAdultMENAHVetUnsheltered</t>
  </si>
  <si>
    <t>personAdultBlackNHVetUnsheltered</t>
  </si>
  <si>
    <t>personAdultBlackHVetUnsheltered</t>
  </si>
  <si>
    <t>personAdultAsianNHVetUnsheltered</t>
  </si>
  <si>
    <t>personAdultAsianHVetUnsheltered</t>
  </si>
  <si>
    <t>personAdultAmericanIndianNHVetUnsheltered</t>
  </si>
  <si>
    <t>personAdultAmericanIndianHVetUnsheltered</t>
  </si>
  <si>
    <t>personAdultHispanicVetUnsheltered</t>
  </si>
  <si>
    <t>personAdultVetVetUnsheltered</t>
  </si>
  <si>
    <t>personAdultVetUnsheltered</t>
  </si>
  <si>
    <t>householdAdultUnshelteredVet</t>
  </si>
  <si>
    <t>personAdultCronPersonsSafeHavenVet</t>
  </si>
  <si>
    <t>personAdultWhiteNHSafeHavenVet</t>
  </si>
  <si>
    <t>personAdultWhiteHSafeHavenVet</t>
  </si>
  <si>
    <t>personAdultNativeHawaiianNHSafeHavenVet</t>
  </si>
  <si>
    <t>personAdultNativeHawaiianHSafeHavenVet</t>
  </si>
  <si>
    <t>personAdultMultipleRaceNHSafeHavenVet</t>
  </si>
  <si>
    <t>personAdultMultipleRaceHSafeHavenVet</t>
  </si>
  <si>
    <t>personAdultMENANHSafeHavenVet</t>
  </si>
  <si>
    <t>personAdultMENAHSafeHavenVet</t>
  </si>
  <si>
    <t>personAdultBlackNHSafeHavenVet</t>
  </si>
  <si>
    <t>personAdultBlackHSafeHavenVet</t>
  </si>
  <si>
    <t>personAdultAsianNHSafeHavenVet</t>
  </si>
  <si>
    <t>personAdultAsianHSafeHavenVet</t>
  </si>
  <si>
    <t>personAdultAmericanIndianNHSafeHavenVet</t>
  </si>
  <si>
    <t>personAdultAmericanIndianHSafeHavenVet</t>
  </si>
  <si>
    <t>personAdultHispanicSafeHavenVet</t>
  </si>
  <si>
    <t>personAdultVetSafeHavenVet</t>
  </si>
  <si>
    <t>personAdultSafeHavenVet</t>
  </si>
  <si>
    <t>householdAdultSafeHavenVet</t>
  </si>
  <si>
    <t>personAdultWhiteNHTransitionalVet</t>
  </si>
  <si>
    <t>personAdultWhiteHTransitionalVet</t>
  </si>
  <si>
    <t>personAdultNativeHawaiianNHTransitionalVet</t>
  </si>
  <si>
    <t>personAdultNativeHawaiianHTransitionalVet</t>
  </si>
  <si>
    <t>personAdultMultipleRaceNHTransitionalVet</t>
  </si>
  <si>
    <t>personAdultMultipleRaceHTransitionalVet</t>
  </si>
  <si>
    <t>personAdultMENANHTransitionalVet</t>
  </si>
  <si>
    <t>personAdultMENAHTransitionalVet</t>
  </si>
  <si>
    <t>personAdultBlackNHTransitionalVet</t>
  </si>
  <si>
    <t>personAdultBlackHTransitionalVet</t>
  </si>
  <si>
    <t>personAdultAsianNHTransitionalVet</t>
  </si>
  <si>
    <t>personAdultAsianHTransitionalVet</t>
  </si>
  <si>
    <t>personAdultAmericanIndianNHTransitionalVet</t>
  </si>
  <si>
    <t>personAdultAmericanIndianHTransitionalVet</t>
  </si>
  <si>
    <t>personAdultHispanicTransitionalVet</t>
  </si>
  <si>
    <t>personAdultVetTransitionalVet</t>
  </si>
  <si>
    <t>personAdultTransitionalVet</t>
  </si>
  <si>
    <t>householdAdultTransitionalVet</t>
  </si>
  <si>
    <t>personAdultCronPersonsEmergencyVet</t>
  </si>
  <si>
    <t>personAdultWhiteNHEmergencyVet</t>
  </si>
  <si>
    <t>personAdultWhiteHEmergencyVet</t>
  </si>
  <si>
    <t>personAdultNativeHawaiianNHEmergencyVet</t>
  </si>
  <si>
    <t>personAdultNativeHawaiianHEmergencyVet</t>
  </si>
  <si>
    <t>personAdultMultipleRaceNHEmergencyVet</t>
  </si>
  <si>
    <t>personAdultMultipleRaceHEmergencyVet</t>
  </si>
  <si>
    <t>personAdultMENANHEmergencyVet</t>
  </si>
  <si>
    <t>personAdultMENAHEmergencyVet</t>
  </si>
  <si>
    <t>personAdultBlackNHEmergencyVet</t>
  </si>
  <si>
    <t>personAdultBlackHEmergencyVet</t>
  </si>
  <si>
    <t>personAdultAsianNHEmergencyVet</t>
  </si>
  <si>
    <t>personAdultAsianHEmergencyVet</t>
  </si>
  <si>
    <t>personAdultAmericanIndianNHEmergencyVet</t>
  </si>
  <si>
    <t>personAdultAmericanIndianHEmergencyVet</t>
  </si>
  <si>
    <t>personAdultHispanicEmergencyVet</t>
  </si>
  <si>
    <t>personAdultVetEmergencyVet</t>
  </si>
  <si>
    <t>personAdultEmergencyVet</t>
  </si>
  <si>
    <t>householdAdultEmergencyVet</t>
  </si>
  <si>
    <t>notesBothVet</t>
  </si>
  <si>
    <t>personBothCronPersonsVetUnsheltered</t>
  </si>
  <si>
    <t>personBothCronHouseholdsVetUnsheltered</t>
  </si>
  <si>
    <t>personBothWhiteNHVetUnsheltered</t>
  </si>
  <si>
    <t>personBothWhiteHVetUnsheltered</t>
  </si>
  <si>
    <t>personBothNativeHawaiianNHVetUnsheltered</t>
  </si>
  <si>
    <t>personBothNativeHawaiianHVetUnsheltered</t>
  </si>
  <si>
    <t>personBothMultipleRaceNHVetUnsheltered</t>
  </si>
  <si>
    <t>personBothMultipleRaceHVetUnsheltered</t>
  </si>
  <si>
    <t>personBothMENANHVetUnsheltered</t>
  </si>
  <si>
    <t>personBothMENAHVetUnsheltered</t>
  </si>
  <si>
    <t>personBothBlackNHVetUnsheltered</t>
  </si>
  <si>
    <t>personBothBlackHVetUnsheltered</t>
  </si>
  <si>
    <t>personBothAsianNHVetUnsheltered</t>
  </si>
  <si>
    <t>personBothAsianHVetUnsheltered</t>
  </si>
  <si>
    <t>personBothAmericanIndianNHVetUnsheltered</t>
  </si>
  <si>
    <t>personBothAmericanIndianHVetUnsheltered</t>
  </si>
  <si>
    <t>personBothHispanicVetUnsheltered</t>
  </si>
  <si>
    <t>personBothVetVetUnsheltered</t>
  </si>
  <si>
    <t>personBothVetUnsheltered</t>
  </si>
  <si>
    <t>householdBothUnshelteredVet</t>
  </si>
  <si>
    <t>personBothWhiteNHTransitionalVet</t>
  </si>
  <si>
    <t>personBothWhiteHTransitionalVet</t>
  </si>
  <si>
    <t>personBothNativeHawaiianNHTransitionalVet</t>
  </si>
  <si>
    <t>personBothNativeHawaiianHTransitionalVet</t>
  </si>
  <si>
    <t>personBothMultipleRaceNHTransitionalVet</t>
  </si>
  <si>
    <t>personBothMultipleRaceHTransitionalVet</t>
  </si>
  <si>
    <t>personBothMENANHTransitionalVet</t>
  </si>
  <si>
    <t>personBothMENAHTransitionalVet</t>
  </si>
  <si>
    <t>personBothBlackNHTransitionalVet</t>
  </si>
  <si>
    <t>personBothBlackHTransitionalVet</t>
  </si>
  <si>
    <t>personBothAsianNHTransitionalVet</t>
  </si>
  <si>
    <t>personBothAsianHTransitionalVet</t>
  </si>
  <si>
    <t>personBothAmericanIndianNHTransitionalVet</t>
  </si>
  <si>
    <t>personBothAmericanIndianHTransitionalVet</t>
  </si>
  <si>
    <t>personBothHispanicTransitionalVet</t>
  </si>
  <si>
    <t>personBothVetTransitionalVet</t>
  </si>
  <si>
    <t>personBothTransitionalVet</t>
  </si>
  <si>
    <t>householdBothTransitionalVet</t>
  </si>
  <si>
    <t>personBothCronPersonsEmergencyVet</t>
  </si>
  <si>
    <t>personBothCronHouseholdsEmergencyVet</t>
  </si>
  <si>
    <t>personBothWhiteNHEmergencyVet</t>
  </si>
  <si>
    <t>personBothWhiteHEmergencyVet</t>
  </si>
  <si>
    <t>personBothNativeHawaiianNHEmergencyVet</t>
  </si>
  <si>
    <t>personBothNativeHawaiianHEmergencyVet</t>
  </si>
  <si>
    <t>personBothMultipleRaceNHEmergencyVet</t>
  </si>
  <si>
    <t>personBothMultipleRaceHEmergencyVet</t>
  </si>
  <si>
    <t>personBothMENANHEmergencyVet</t>
  </si>
  <si>
    <t>personBothMENAHEmergencyVet</t>
  </si>
  <si>
    <t>personBothBlackNHEmergencyVet</t>
  </si>
  <si>
    <t>personBothBlackHEmergencyVet</t>
  </si>
  <si>
    <t>personBothAsianNHEmergencyVet</t>
  </si>
  <si>
    <t>personBothAsianHEmergencyVet</t>
  </si>
  <si>
    <t>personBothAmericanIndianNHEmergencyVet</t>
  </si>
  <si>
    <t>personBothAmericanIndianHEmergencyVet</t>
  </si>
  <si>
    <t>personBothHispanicEmergencyVet</t>
  </si>
  <si>
    <t>personBothVetEmergencyVet</t>
  </si>
  <si>
    <t>personBothEmergencyVet</t>
  </si>
  <si>
    <t>householdBothEmergencyVet</t>
  </si>
  <si>
    <t>notesParentingYouth</t>
  </si>
  <si>
    <t>personParentingYouthCronPersonsUnsheltered</t>
  </si>
  <si>
    <t>personParentingYouthCronHouseholdsUnsheltered</t>
  </si>
  <si>
    <t>personParentingYouthWhiteNHUnsheltered</t>
  </si>
  <si>
    <t>personParentingYouthWhiteHUnsheltered</t>
  </si>
  <si>
    <t>personParentingYouthNativeHawaiianNHUnsheltered</t>
  </si>
  <si>
    <t>personParentingYouthNativeHawaiianHUnsheltered</t>
  </si>
  <si>
    <t>personParentingYouthMultipleRaceNHUnsheltered</t>
  </si>
  <si>
    <t>personParentingYouthMultipleRaceHUnsheltered</t>
  </si>
  <si>
    <t>personParentingYouthMENANHUnsheltered</t>
  </si>
  <si>
    <t>personParentingYouthMENAHUnsheltered</t>
  </si>
  <si>
    <t>personParentingYouthBlackNHUnsheltered</t>
  </si>
  <si>
    <t>personParentingYouthBlackHUnsheltered</t>
  </si>
  <si>
    <t>personParentingYouthAsianNHUnsheltered</t>
  </si>
  <si>
    <t>personParentingYouthAsianHUnsheltered</t>
  </si>
  <si>
    <t>personParentingYouthAmericanIndianNHUnsheltered</t>
  </si>
  <si>
    <t>personParentingYouthAmericanIndianHUnsheltered</t>
  </si>
  <si>
    <t>personParentingYouthHispanicUnsheltered</t>
  </si>
  <si>
    <t>personParentingYouthChildrenParents18To24Unsheltered</t>
  </si>
  <si>
    <t>personParentingYouthChildrenParentsUnder18Unsheltered</t>
  </si>
  <si>
    <t>personParentingYouth18To24Unsheltered</t>
  </si>
  <si>
    <t>personParentingYouthUnder18Unsheltered</t>
  </si>
  <si>
    <t>householdParentingYouthUnsheltered</t>
  </si>
  <si>
    <t>personParentingYouthWhiteNHTransitional</t>
  </si>
  <si>
    <t>personParentingYouthWhiteHTransitional</t>
  </si>
  <si>
    <t>personParentingYouthNativeHawaiianNHTransitional</t>
  </si>
  <si>
    <t>personParentingYouthNativeHawaiianHTransitional</t>
  </si>
  <si>
    <t>personParentingYouthMultipleRaceNHTransitional</t>
  </si>
  <si>
    <t>personParentingYouthMultipleRaceHTransitional</t>
  </si>
  <si>
    <t>personParentingYouthMENANHTransitional</t>
  </si>
  <si>
    <t>personParentingYouthMENAHTransitional</t>
  </si>
  <si>
    <t>personParentingYouthBlackNHTransitional</t>
  </si>
  <si>
    <t>personParentingYouthBlackHTransitional</t>
  </si>
  <si>
    <t>personParentingYouthAsianNHTransitional</t>
  </si>
  <si>
    <t>personParentingYouthAsianHTransitional</t>
  </si>
  <si>
    <t>personParentingYouthAmericanIndianNHTransitional</t>
  </si>
  <si>
    <t>personParentingYouthAmericanIndianHTransitional</t>
  </si>
  <si>
    <t>personParentingYouthHispanicTransitional</t>
  </si>
  <si>
    <t>personParentingYouthChildrenParents18To24Transitional</t>
  </si>
  <si>
    <t>personParentingYouthChildrenParentsUnder18Transitional</t>
  </si>
  <si>
    <t>personParentingYouth18To24Transitional</t>
  </si>
  <si>
    <t>personParentingYouthUnder18Transitional</t>
  </si>
  <si>
    <t>householdParentingYouthTransitional</t>
  </si>
  <si>
    <t>personParentingYouthCronPersonsEmergency</t>
  </si>
  <si>
    <t>personParentingYouthCronHouseholdsEmergency</t>
  </si>
  <si>
    <t>personParentingYouthWhiteNHEmergency</t>
  </si>
  <si>
    <t>personParentingYouthWhiteHEmergency</t>
  </si>
  <si>
    <t>personParentingYouthNativeHawaiianNHEmergency</t>
  </si>
  <si>
    <t>personParentingYouthNativeHawaiianHEmergency</t>
  </si>
  <si>
    <t>personParentingYouthMultipleRaceNHEmergency</t>
  </si>
  <si>
    <t>personParentingYouthMultipleRaceHEmergency</t>
  </si>
  <si>
    <t>personParentingYouthMENANHEmergency</t>
  </si>
  <si>
    <t>personParentingYouthMENAHEmergency</t>
  </si>
  <si>
    <t>personParentingYouthBlackNHEmergency</t>
  </si>
  <si>
    <t>personParentingYouthBlackHEmergency</t>
  </si>
  <si>
    <t>personParentingYouthAsianNHEmergency</t>
  </si>
  <si>
    <t>personParentingYouthAsianHEmergency</t>
  </si>
  <si>
    <t>personParentingYouthAmericanIndianNHEmergency</t>
  </si>
  <si>
    <t>personParentingYouthAmericanIndianHEmergency</t>
  </si>
  <si>
    <t>personParentingYouthHispanicEmergency</t>
  </si>
  <si>
    <t>personParentingYouthChildrenParents18To24Emergency</t>
  </si>
  <si>
    <t>personParentingYouthChildrenParentsUnder18Emergency</t>
  </si>
  <si>
    <t>personParentingYouth18To24Emergency</t>
  </si>
  <si>
    <t>personParentingYouthUnder18Emergency</t>
  </si>
  <si>
    <t>householdParentingYouthEmergency</t>
  </si>
  <si>
    <t>notesYouth</t>
  </si>
  <si>
    <t>personYouthCronPersonsUnsheltered</t>
  </si>
  <si>
    <t>personYouthWhiteNHUnsheltered</t>
  </si>
  <si>
    <t>personYouthWhiteHUnsheltered</t>
  </si>
  <si>
    <t>personYouthNativeHawaiianNHUnsheltered</t>
  </si>
  <si>
    <t>personYouthNativeHawaiianHUnsheltered</t>
  </si>
  <si>
    <t>personYouthMultipleRaceNHUnsheltered</t>
  </si>
  <si>
    <t>personYouthMultipleRaceHUnsheltered</t>
  </si>
  <si>
    <t>personYouthMENANHUnsheltered</t>
  </si>
  <si>
    <t>personYouthMENAHUnsheltered</t>
  </si>
  <si>
    <t>personYouthBlackNHUnsheltered</t>
  </si>
  <si>
    <t>personYouthBlackHUnsheltered</t>
  </si>
  <si>
    <t>personYouthAsianNHUnsheltered</t>
  </si>
  <si>
    <t>personYouthAsianHUnsheltered</t>
  </si>
  <si>
    <t>personYouthAmericanIndianNHUnsheltered</t>
  </si>
  <si>
    <t>personYouthAmericanIndianHUnsheltered</t>
  </si>
  <si>
    <t>personYouthHispanicUnsheltered</t>
  </si>
  <si>
    <t>personYouthUnaccompanied18To24Unsheltered</t>
  </si>
  <si>
    <t>personYouthUnaccompaniedUnder18Unsheltered</t>
  </si>
  <si>
    <t>householdUnaccompaniedYouthUnsheltered</t>
  </si>
  <si>
    <t>personYouthCronPersonsSafeHaven</t>
  </si>
  <si>
    <t>personYouthWhiteNHSafeHaven</t>
  </si>
  <si>
    <t>personYouthWhiteHSafeHaven</t>
  </si>
  <si>
    <t>personYouthNativeHawaiianNHSafeHaven</t>
  </si>
  <si>
    <t>personYouthNativeHawaiianHSafeHaven</t>
  </si>
  <si>
    <t>personYouthMultipleRaceNHSafeHaven</t>
  </si>
  <si>
    <t>personYouthMultipleRaceHSafeHaven</t>
  </si>
  <si>
    <t>personYouthMENANHSafeHaven</t>
  </si>
  <si>
    <t>personYouthMENAHSafeHaven</t>
  </si>
  <si>
    <t>personYouthBlackNHSafeHaven</t>
  </si>
  <si>
    <t>personYouthBlackHSafeHaven</t>
  </si>
  <si>
    <t>personYouthAsianNHSafeHaven</t>
  </si>
  <si>
    <t>personYouthAsianHSafeHaven</t>
  </si>
  <si>
    <t>personYouthAmericanIndianNHSafeHaven</t>
  </si>
  <si>
    <t>personYouthAmericanIndianHSafeHaven</t>
  </si>
  <si>
    <t>personYouthHispanicSafeHaven</t>
  </si>
  <si>
    <t>personYouthUnaccompanied18To24SafeHaven</t>
  </si>
  <si>
    <t>personYouthUnaccompaniedUnder18SafeHaven</t>
  </si>
  <si>
    <t>householdUnaccompaniedYouthSafeHaven</t>
  </si>
  <si>
    <t>personYouthWhiteNHTransitional</t>
  </si>
  <si>
    <t>personYouthWhiteHTransitional</t>
  </si>
  <si>
    <t>personYouthNativeHawaiianNHTransitional</t>
  </si>
  <si>
    <t>personYouthNativeHawaiianHTransitional</t>
  </si>
  <si>
    <t>personYouthMultipleRaceNHTransitional</t>
  </si>
  <si>
    <t>personYouthMultipleRaceHTransitional</t>
  </si>
  <si>
    <t>personYouthMENANHTransitional</t>
  </si>
  <si>
    <t>personYouthMENAHTransitional</t>
  </si>
  <si>
    <t>personYouthBlackNHTransitional</t>
  </si>
  <si>
    <t>personYouthBlackHTransitional</t>
  </si>
  <si>
    <t>personYouthAsianNHTransitional</t>
  </si>
  <si>
    <t>personYouthAsianHTransitional</t>
  </si>
  <si>
    <t>personYouthAmericanIndianNHTransitional</t>
  </si>
  <si>
    <t>personYouthAmericanIndianHTransitional</t>
  </si>
  <si>
    <t>personYouthHispanicTransitional</t>
  </si>
  <si>
    <t>personYouthUnaccompanied18To24Transitional</t>
  </si>
  <si>
    <t>personYouthUnaccompaniedUnder18Transitional</t>
  </si>
  <si>
    <t>householdUnaccompaniedYouthTransitional</t>
  </si>
  <si>
    <t>personYouthCronPersonsEmergency</t>
  </si>
  <si>
    <t>personYouthWhiteNHEmergency</t>
  </si>
  <si>
    <t>personYouthWhiteHEmergency</t>
  </si>
  <si>
    <t>personYouthNativeHawaiianNHEmergency</t>
  </si>
  <si>
    <t>personYouthNativeHawaiianHEmergency</t>
  </si>
  <si>
    <t>personYouthMultipleRaceNHEmergency</t>
  </si>
  <si>
    <t>personYouthMultipleRaceHEmergency</t>
  </si>
  <si>
    <t>personYouthMENANHEmergency</t>
  </si>
  <si>
    <t>personYouthMENAHEmergency</t>
  </si>
  <si>
    <t>personYouthBlackNHEmergency</t>
  </si>
  <si>
    <t>personYouthBlackHEmergency</t>
  </si>
  <si>
    <t>personYouthAsianNHEmergency</t>
  </si>
  <si>
    <t>personYouthAsianHEmergency</t>
  </si>
  <si>
    <t>personYouthAmericanIndianNHEmergency</t>
  </si>
  <si>
    <t>personYouthAmericanIndianHEmergency</t>
  </si>
  <si>
    <t>personYouthHispanicEmergency</t>
  </si>
  <si>
    <t>personYouthUnaccompanied18To24Emergency</t>
  </si>
  <si>
    <t>personYouthUnaccompaniedUnder18Emergency</t>
  </si>
  <si>
    <t>householdUnaccompaniedYouthEmergency</t>
  </si>
  <si>
    <t>notesAdditionalHomeless</t>
  </si>
  <si>
    <t>domesticViolenceVictimsUnsheltered</t>
  </si>
  <si>
    <t>hivAidsUnsheltered</t>
  </si>
  <si>
    <t>chronicSubstanceAbuseUnsheltered</t>
  </si>
  <si>
    <t>severelyMentallyIllUnsheltered</t>
  </si>
  <si>
    <t>domesticViolenceVictimsSafeHaven</t>
  </si>
  <si>
    <t>hivAidsSafeHaven</t>
  </si>
  <si>
    <t>chronicSubstanceAbuseSafeHaven</t>
  </si>
  <si>
    <t>severelyMentallyIllSafeHaven</t>
  </si>
  <si>
    <t>domesticViolenceVictimsTransitional</t>
  </si>
  <si>
    <t>hivAidsTransitional</t>
  </si>
  <si>
    <t>chronicSubstanceAbuseTransitional</t>
  </si>
  <si>
    <t>severelyMentallyIllTransitional</t>
  </si>
  <si>
    <t>domesticViolenceVictimsEmergency</t>
  </si>
  <si>
    <t>hivAidsEmergency</t>
  </si>
  <si>
    <t>chronicSubstanceAbuseEmergency</t>
  </si>
  <si>
    <t>severelyMentallyIllEmergency</t>
  </si>
  <si>
    <t>notesAdult</t>
  </si>
  <si>
    <t>personAdultCronPersonsUnsheltered</t>
  </si>
  <si>
    <t>personAdultWhiteNHUnsheltered</t>
  </si>
  <si>
    <t>personAdultWhiteHUnsheltered</t>
  </si>
  <si>
    <t>personAdultNativeHawaiianNHUnsheltered</t>
  </si>
  <si>
    <t>personAdultNativeHawaiianHUnsheltered</t>
  </si>
  <si>
    <t>personAdultMultipleRaceNHUnsheltered</t>
  </si>
  <si>
    <t>personAdultMultipleRaceHUnsheltered</t>
  </si>
  <si>
    <t>personAdultMENANHUnsheltered</t>
  </si>
  <si>
    <t>personAdultMENAHUnsheltered</t>
  </si>
  <si>
    <t>personAdultBlackNHUnsheltered</t>
  </si>
  <si>
    <t>personAdultBlackHUnsheltered</t>
  </si>
  <si>
    <t>personAdultAsianNHUnsheltered</t>
  </si>
  <si>
    <t>personAdultAsianHUnsheltered</t>
  </si>
  <si>
    <t>personAdultAmericanIndianNHUnsheltered</t>
  </si>
  <si>
    <t>personAdultAmericanIndianHUnsheltered</t>
  </si>
  <si>
    <t>personAdultHispanicUnsheltered</t>
  </si>
  <si>
    <t>personAdultOver64Unsheltered</t>
  </si>
  <si>
    <t>personAdult55To64Unsheltered</t>
  </si>
  <si>
    <t>personAdult45To54Unsheltered</t>
  </si>
  <si>
    <t>personAdult35To44Unsheltered</t>
  </si>
  <si>
    <t>personAdult25To34Unsheltered</t>
  </si>
  <si>
    <t>personAdult18To24Unsheltered</t>
  </si>
  <si>
    <t>householdAdultUnsheltered</t>
  </si>
  <si>
    <t>personAdultCronPersonsSafeHaven</t>
  </si>
  <si>
    <t>personAdultWhiteNHSafeHaven</t>
  </si>
  <si>
    <t>personAdultWhiteHSafeHaven</t>
  </si>
  <si>
    <t>personAdultNativeHawaiianNHSafeHaven</t>
  </si>
  <si>
    <t>personAdultNativeHawaiianHSafeHaven</t>
  </si>
  <si>
    <t>personAdultMultipleRaceNHSafeHaven</t>
  </si>
  <si>
    <t>personAdultMultipleRaceHSafeHaven</t>
  </si>
  <si>
    <t>personAdultMENANHSafeHaven</t>
  </si>
  <si>
    <t>personAdultMENAHSafeHaven</t>
  </si>
  <si>
    <t>personAdultBlackNHSafeHaven</t>
  </si>
  <si>
    <t>personAdultBlackHSafeHaven</t>
  </si>
  <si>
    <t>personAdultAsianNHSafeHaven</t>
  </si>
  <si>
    <t>personAdultAsianHSafeHaven</t>
  </si>
  <si>
    <t>personAdultAmericanIndianNHSafeHaven</t>
  </si>
  <si>
    <t>personAdultAmericanIndianHSafeHaven</t>
  </si>
  <si>
    <t>personAdultHispanicSafeHaven</t>
  </si>
  <si>
    <t>personAdultOver64SafeHaven</t>
  </si>
  <si>
    <t>personAdult55To64SafeHaven</t>
  </si>
  <si>
    <t>personAdult45To54SafeHaven</t>
  </si>
  <si>
    <t>personAdult35To44SafeHaven</t>
  </si>
  <si>
    <t>personAdult25To34SafeHaven</t>
  </si>
  <si>
    <t>personAdult18To24SafeHaven</t>
  </si>
  <si>
    <t>householdAdultSafeHaven</t>
  </si>
  <si>
    <t>personAdultWhiteNHTransitional</t>
  </si>
  <si>
    <t>personAdultWhiteHTransitional</t>
  </si>
  <si>
    <t>personAdultNativeHawaiianNHTransitional</t>
  </si>
  <si>
    <t>personAdultNativeHawaiianHTransitional</t>
  </si>
  <si>
    <t>personAdultMultipleRaceNHTransitional</t>
  </si>
  <si>
    <t>personAdultMultipleRaceHTransitional</t>
  </si>
  <si>
    <t>personAdultMENANHTransitional</t>
  </si>
  <si>
    <t>personAdultMENAHTransitional</t>
  </si>
  <si>
    <t>personAdultBlackNHTransitional</t>
  </si>
  <si>
    <t>personAdultBlackHTransitional</t>
  </si>
  <si>
    <t>personAdultAsianNHTransitional</t>
  </si>
  <si>
    <t>personAdultAsianHTransitional</t>
  </si>
  <si>
    <t>personAdultAmericanIndianNHTransitional</t>
  </si>
  <si>
    <t>personAdultAmericanIndianHTransitional</t>
  </si>
  <si>
    <t>personAdultHispanicTransitional</t>
  </si>
  <si>
    <t>personAdultOver64Transitional</t>
  </si>
  <si>
    <t>personAdult55To64Transitional</t>
  </si>
  <si>
    <t>personAdult45To54Transitional</t>
  </si>
  <si>
    <t>personAdult35To44Transitional</t>
  </si>
  <si>
    <t>personAdult25To34Transitional</t>
  </si>
  <si>
    <t>personAdult18To24Transitional</t>
  </si>
  <si>
    <t>householdAdultTransitional</t>
  </si>
  <si>
    <t>personAdultCronPersonsEmergency</t>
  </si>
  <si>
    <t>personAdultWhiteNHEmergency</t>
  </si>
  <si>
    <t>personAdultWhiteHEmergency</t>
  </si>
  <si>
    <t>personAdultNativeHawaiianNHEmergency</t>
  </si>
  <si>
    <t>personAdultNativeHawaiianHEmergency</t>
  </si>
  <si>
    <t>personAdultMultipleRaceNHEmergency</t>
  </si>
  <si>
    <t>personAdultMultipleRaceHEmergency</t>
  </si>
  <si>
    <t>personAdultMENANHEmergency</t>
  </si>
  <si>
    <t>personAdultMENAHEmergency</t>
  </si>
  <si>
    <t>personAdultBlackNHEmergency</t>
  </si>
  <si>
    <t>personAdultBlackHEmergency</t>
  </si>
  <si>
    <t>personAdultAsianNHEmergency</t>
  </si>
  <si>
    <t>personAdultAsianHEmergency</t>
  </si>
  <si>
    <t>personAdultAmericanIndianNHEmergency</t>
  </si>
  <si>
    <t>personAdultAmericanIndianHEmergency</t>
  </si>
  <si>
    <t>personAdultHispanicEmergency</t>
  </si>
  <si>
    <t>personAdultOver64Emergency</t>
  </si>
  <si>
    <t>personAdult55To64Emergency</t>
  </si>
  <si>
    <t>personAdult45To54Emergency</t>
  </si>
  <si>
    <t>personAdult35To44Emergency</t>
  </si>
  <si>
    <t>personAdult25To34Emergency</t>
  </si>
  <si>
    <t>personAdult18To24Emergency</t>
  </si>
  <si>
    <t>householdAdultEmergency</t>
  </si>
  <si>
    <t>notesChild</t>
  </si>
  <si>
    <t>personChildCronPersonsUnsheltered</t>
  </si>
  <si>
    <t>personChildWhiteNHUnsheltered</t>
  </si>
  <si>
    <t>personChildWhiteHUnsheltered</t>
  </si>
  <si>
    <t>personChildNativeHawaiianNHUnsheltered</t>
  </si>
  <si>
    <t>personChildNativeHawaiianHUnsheltered</t>
  </si>
  <si>
    <t>personChildMultipleRaceNHUnsheltered</t>
  </si>
  <si>
    <t>personChildMultipleRaceHUnsheltered</t>
  </si>
  <si>
    <t>personChildMENANHUnsheltered</t>
  </si>
  <si>
    <t>personChildMENAHUnsheltered</t>
  </si>
  <si>
    <t>personChildBlackNHUnsheltered</t>
  </si>
  <si>
    <t>personChildBlackHUnsheltered</t>
  </si>
  <si>
    <t>personChildAsianNHUnsheltered</t>
  </si>
  <si>
    <t>personChildAsianHUnsheltered</t>
  </si>
  <si>
    <t>personChildAmericanIndianNHUnsheltered</t>
  </si>
  <si>
    <t>personChildAmericanIndianHUnsheltered</t>
  </si>
  <si>
    <t>personChildHispanicUnsheltered</t>
  </si>
  <si>
    <t>personChildUnsheltered</t>
  </si>
  <si>
    <t>householdChildUnsheltered</t>
  </si>
  <si>
    <t>personChildCronPersonsSafeHaven</t>
  </si>
  <si>
    <t>personChildWhiteNHSafeHaven</t>
  </si>
  <si>
    <t>personChildWhiteHSafeHaven</t>
  </si>
  <si>
    <t>personChildNativeHawaiianNHSafeHaven</t>
  </si>
  <si>
    <t>personChildNativeHawaiianHSafeHaven</t>
  </si>
  <si>
    <t>personChildMultipleRaceNHSafeHaven</t>
  </si>
  <si>
    <t>personChildMultipleRaceHSafeHaven</t>
  </si>
  <si>
    <t>personChildMENANHSafeHaven</t>
  </si>
  <si>
    <t>personChildMENAHSafeHaven</t>
  </si>
  <si>
    <t>personChildBlackNHSafeHaven</t>
  </si>
  <si>
    <t>personChildBlackHSafeHaven</t>
  </si>
  <si>
    <t>personChildAsianNHSafeHaven</t>
  </si>
  <si>
    <t>personChildAsianHSafeHaven</t>
  </si>
  <si>
    <t>personChildAmericanIndianNHSafeHaven</t>
  </si>
  <si>
    <t>personChildAmericanIndianHSafeHaven</t>
  </si>
  <si>
    <t>personChildHispanicSafeHaven</t>
  </si>
  <si>
    <t>personChildSafeHaven</t>
  </si>
  <si>
    <t>householdChildSafeHaven</t>
  </si>
  <si>
    <t>personChildWhiteNHTransitional</t>
  </si>
  <si>
    <t>personChildWhiteHTransitional</t>
  </si>
  <si>
    <t>personChildNativeHawaiianNHTransitional</t>
  </si>
  <si>
    <t>personChildNativeHawaiianHTransitional</t>
  </si>
  <si>
    <t>personChildMultipleRaceNHTransitional</t>
  </si>
  <si>
    <t>personChildMultipleRaceHTransitional</t>
  </si>
  <si>
    <t>personChildMENANHTransitional</t>
  </si>
  <si>
    <t>personChildMENAHTransitional</t>
  </si>
  <si>
    <t>personChildBlackNHTransitional</t>
  </si>
  <si>
    <t>personChildBlackHTransitional</t>
  </si>
  <si>
    <t>personChildAsianNHTransitional</t>
  </si>
  <si>
    <t>personChildAsianHTransitional</t>
  </si>
  <si>
    <t>personChildAmericanIndianNHTransitional</t>
  </si>
  <si>
    <t>personChildAmericanIndianHTransitional</t>
  </si>
  <si>
    <t>personChildHispanicTransitional</t>
  </si>
  <si>
    <t>personChildTransitional</t>
  </si>
  <si>
    <t>householdChildTransitional</t>
  </si>
  <si>
    <t>personChildCronPersonsEmergency</t>
  </si>
  <si>
    <t>personChildWhiteNHEmergency</t>
  </si>
  <si>
    <t>personChildWhiteHEmergency</t>
  </si>
  <si>
    <t>personChildNativeHawaiianNHEmergency</t>
  </si>
  <si>
    <t>personChildNativeHawaiianHEmergency</t>
  </si>
  <si>
    <t>personChildMultipleRaceNHEmergency</t>
  </si>
  <si>
    <t>personChildMultipleRaceHEmergency</t>
  </si>
  <si>
    <t>personChildMENANHEmergency</t>
  </si>
  <si>
    <t>personChildMENAHEmergency</t>
  </si>
  <si>
    <t>personChildBlackNHEmergency</t>
  </si>
  <si>
    <t>personChildBlackHEmergency</t>
  </si>
  <si>
    <t>personChildAsianNHEmergency</t>
  </si>
  <si>
    <t>personChildAsianHEmergency</t>
  </si>
  <si>
    <t>personChildAmericanIndianNHEmergency</t>
  </si>
  <si>
    <t>personChildAmericanIndianHEmergency</t>
  </si>
  <si>
    <t>personChildHispanicEmergency</t>
  </si>
  <si>
    <t>personChildEmergency</t>
  </si>
  <si>
    <t>householdChildEmergency</t>
  </si>
  <si>
    <t>notesBoth</t>
  </si>
  <si>
    <t>personBothCronPersonsUnsheltered</t>
  </si>
  <si>
    <t>personBothCronHouseholdsUnsheltered</t>
  </si>
  <si>
    <t>personBothWhiteNHUnsheltered</t>
  </si>
  <si>
    <t>personBothWhiteHUnsheltered</t>
  </si>
  <si>
    <t>personBothNativeHawaiianNHUnsheltered</t>
  </si>
  <si>
    <t>personBothNativeHawaiianHUnsheltered</t>
  </si>
  <si>
    <t>personBothMultipleRaceNHUnsheltered</t>
  </si>
  <si>
    <t>personBothMultipleRaceHUnsheltered</t>
  </si>
  <si>
    <t>personBothMENANHUnsheltered</t>
  </si>
  <si>
    <t>personBothMENAHUnsheltered</t>
  </si>
  <si>
    <t>personBothBlackNHUnsheltered</t>
  </si>
  <si>
    <t>personBothBlackHUnsheltered</t>
  </si>
  <si>
    <t>personBothAsianNHUnsheltered</t>
  </si>
  <si>
    <t>personBothAsianHUnsheltered</t>
  </si>
  <si>
    <t>personBothAmericanIndianNHUnsheltered</t>
  </si>
  <si>
    <t>personBothAmericanIndianHUnsheltered</t>
  </si>
  <si>
    <t>personBothHispanicUnsheltered</t>
  </si>
  <si>
    <t>personBothOver64Unsheltered</t>
  </si>
  <si>
    <t>personBoth55To64Unsheltered</t>
  </si>
  <si>
    <t>personBoth45To54Unsheltered</t>
  </si>
  <si>
    <t>personBoth35To44Unsheltered</t>
  </si>
  <si>
    <t>personBoth25To34Unsheltered</t>
  </si>
  <si>
    <t>personBoth18To24Unsheltered</t>
  </si>
  <si>
    <t>personBothUnder18Unsheltered</t>
  </si>
  <si>
    <t>householdBothUnsheltered</t>
  </si>
  <si>
    <t>personBothWhiteNHTransitional</t>
  </si>
  <si>
    <t>personBothWhiteHTransitional</t>
  </si>
  <si>
    <t>personBothNativeHawaiianNHTransitional</t>
  </si>
  <si>
    <t>personBothNativeHawaiianHTransitional</t>
  </si>
  <si>
    <t>personBothMultipleRaceNHTransitional</t>
  </si>
  <si>
    <t>personBothMultipleRaceHTransitional</t>
  </si>
  <si>
    <t>personBothMENANHTransitional</t>
  </si>
  <si>
    <t>personBothMENAHTransitional</t>
  </si>
  <si>
    <t>personBothBlackNHTransitional</t>
  </si>
  <si>
    <t>personBothBlackHTransitional</t>
  </si>
  <si>
    <t>personBothAsianNHTransitional</t>
  </si>
  <si>
    <t>personBothAsianHTransitional</t>
  </si>
  <si>
    <t>personBothAmericanIndianNHTransitional</t>
  </si>
  <si>
    <t>personBothAmericanIndianHTransitional</t>
  </si>
  <si>
    <t>personBothHispanicTransitional</t>
  </si>
  <si>
    <t>personBothOver64Transitional</t>
  </si>
  <si>
    <t>personBoth55To64Transitional</t>
  </si>
  <si>
    <t>personBoth45To54Transitional</t>
  </si>
  <si>
    <t>personBoth35To44Transitional</t>
  </si>
  <si>
    <t>personBoth25To34Transitional</t>
  </si>
  <si>
    <t>personBoth18To24Transitional</t>
  </si>
  <si>
    <t>personBothUnder18Transitional</t>
  </si>
  <si>
    <t>householdBothTransitional</t>
  </si>
  <si>
    <t>personBothCronPersonsEmergency</t>
  </si>
  <si>
    <t>personBothCronHouseholdsEmergency</t>
  </si>
  <si>
    <t>personBothWhiteNHEmergency</t>
  </si>
  <si>
    <t>personBothWhiteHEmergency</t>
  </si>
  <si>
    <t>personBothNativeHawaiianNHEmergency</t>
  </si>
  <si>
    <t>personBothNativeHawaiianHEmergency</t>
  </si>
  <si>
    <t>personBothMultipleRaceNHEmergency</t>
  </si>
  <si>
    <t>personBothMultipleRaceHEmergency</t>
  </si>
  <si>
    <t>personBothMENANHEmergency</t>
  </si>
  <si>
    <t>personBothMENAHEmergency</t>
  </si>
  <si>
    <t>personBothBlackNHEmergency</t>
  </si>
  <si>
    <t>personBothBlackHEmergency</t>
  </si>
  <si>
    <t>personBothAsianNHEmergency</t>
  </si>
  <si>
    <t>personBothAsianHEmergency</t>
  </si>
  <si>
    <t>personBothAmericanIndianNHEmergency</t>
  </si>
  <si>
    <t>personBothAmericanIndianHEmergency</t>
  </si>
  <si>
    <t>personBothHispanicEmergency</t>
  </si>
  <si>
    <t>personBothOver64Emergency</t>
  </si>
  <si>
    <t>personBoth55To64Emergency</t>
  </si>
  <si>
    <t>personBoth45To54Emergency</t>
  </si>
  <si>
    <t>personBoth35To44Emergency</t>
  </si>
  <si>
    <t>personBoth25To34Emergency</t>
  </si>
  <si>
    <t>personBoth18To24Emergency</t>
  </si>
  <si>
    <t>personBothUnder18Emergency</t>
  </si>
  <si>
    <t>householdBothEmergency</t>
  </si>
  <si>
    <t>Populations</t>
  </si>
  <si>
    <t>Date of Count</t>
  </si>
  <si>
    <t>submittedOn</t>
  </si>
  <si>
    <t>year</t>
  </si>
  <si>
    <t>Status</t>
  </si>
  <si>
    <t>HudNum</t>
  </si>
  <si>
    <t>CoC</t>
  </si>
  <si>
    <t>State</t>
  </si>
  <si>
    <t>Veterans Subpopulation: Veteran Households with at least one Adult and one Child ("Vets AC")</t>
  </si>
  <si>
    <t>Youth Subpopulation: Unaccompanied Youth Households ("Youth UY")</t>
  </si>
  <si>
    <t>Youth Subpopulation: Parenting Youth Households ("Youth PY")</t>
  </si>
  <si>
    <t>Additional Homeless Populations</t>
  </si>
  <si>
    <t>Number of parenting youth (under 18)</t>
  </si>
  <si>
    <t>Number of unaccompanied children (under 18)</t>
  </si>
  <si>
    <t>Number of Persons (under 18)</t>
  </si>
  <si>
    <t>Number of Persons (over 64)</t>
  </si>
  <si>
    <t>Total Number of Children (under 18)</t>
  </si>
  <si>
    <t>Number of Persons (over  64)</t>
  </si>
  <si>
    <t>Number of parenting youth (18 - 24)</t>
  </si>
  <si>
    <t>All Persons: Persons in Households with at least one Adult and one Child ("AC")</t>
  </si>
  <si>
    <t>All Persons: Persons in Households with only Children ("CO")</t>
  </si>
  <si>
    <t>Race/Ethnicity (Adults and Children)</t>
  </si>
  <si>
    <t>All Persons: Persons in Households wth Adults Only ("AO")</t>
  </si>
  <si>
    <t>All Persons, TOTALS</t>
  </si>
  <si>
    <t>N/A</t>
  </si>
  <si>
    <t>American Indian, Alaska Native, or Indigenous (only)</t>
  </si>
  <si>
    <t>American Indian, Alaska Native, or Indigenous &amp; Hispanic/Latina/e/o</t>
  </si>
  <si>
    <t>Asian or Asian American (only)</t>
  </si>
  <si>
    <t>Asian or Asian American &amp; Hispanic/Latina/e/o</t>
  </si>
  <si>
    <t>Black, African American, or African (only)</t>
  </si>
  <si>
    <t>Black, African American, or African &amp; Hispanic/Latina/e/o</t>
  </si>
  <si>
    <t>Hispanic/Latina/e/o (only)</t>
  </si>
  <si>
    <t>Middle Eastern or North African (only)</t>
  </si>
  <si>
    <t>Middle Eastern or North African &amp; Hispanic/Latina/e/o</t>
  </si>
  <si>
    <t>Native Hawaiian or Pacific Islander (only)</t>
  </si>
  <si>
    <t>Native Hawaiian or Pacific Islander &amp; Hispanic/Latina/e/o</t>
  </si>
  <si>
    <t>White (only)</t>
  </si>
  <si>
    <t>White &amp; Hispanic/Latina/e/o</t>
  </si>
  <si>
    <t>Multi-Racial &amp; Hispanic/Latina/e/o</t>
  </si>
  <si>
    <t>Multi-Racial (all other)</t>
  </si>
  <si>
    <t>Race/Ethnicity</t>
  </si>
  <si>
    <t xml:space="preserve">Race/Ethnicity </t>
  </si>
  <si>
    <t>Race/Ethnicity (Youth Parents Only)</t>
  </si>
  <si>
    <t>Race/Ethnicity (Veterans only)</t>
  </si>
  <si>
    <t>Race/Ethnicity (Veterans Only)</t>
  </si>
  <si>
    <t>Persons (Adults Only)</t>
  </si>
  <si>
    <t>Safe Haven</t>
  </si>
  <si>
    <t>Number of unaccompanied youth (18 - 24)</t>
  </si>
  <si>
    <t>Children in households with parenting youth under 18 
(children under age 18 with parents under 18)</t>
  </si>
  <si>
    <t>Children in households with parenting youth 18 - 24
(children under age 18 with parents age 18 to 24)</t>
  </si>
  <si>
    <t>Veterans Subpopulation: Veteran Persons in Adult Only Households ("Vets AO")</t>
  </si>
  <si>
    <t>ALL Veterans, TOTALS</t>
  </si>
  <si>
    <t>PIT Summary Report</t>
  </si>
  <si>
    <t>Filename:</t>
  </si>
  <si>
    <t>Produced:</t>
  </si>
  <si>
    <t>Count of Expected Variables</t>
  </si>
  <si>
    <t>Unique Count of Pasted Variables in RawData</t>
  </si>
  <si>
    <t>Total Count of Pasted Variables in RawData</t>
  </si>
  <si>
    <t>Unique Count Matches Expected Count</t>
  </si>
  <si>
    <t>Total Pasted Count Matches Expected Count</t>
  </si>
  <si>
    <t>Count Of Instances in Pasted Data</t>
  </si>
  <si>
    <t>Index In Pasted Data</t>
  </si>
  <si>
    <t>All Reference Fields Have Text</t>
  </si>
  <si>
    <t>All Reference Fields Not Errors</t>
  </si>
  <si>
    <t>Expected Variables In Raw Export</t>
  </si>
  <si>
    <t>Show Headings Section</t>
  </si>
  <si>
    <t>Value</t>
  </si>
  <si>
    <t>Page</t>
  </si>
  <si>
    <t>MetadataFIeld</t>
  </si>
  <si>
    <t>All_AC</t>
  </si>
  <si>
    <t>All_CO</t>
  </si>
  <si>
    <t>All_AO</t>
  </si>
  <si>
    <t>Youth_UY</t>
  </si>
  <si>
    <t>Youth_Py</t>
  </si>
  <si>
    <t>Vets_AC</t>
  </si>
  <si>
    <t>Vets_AO</t>
  </si>
  <si>
    <t>AdditionalHomelessPopulation</t>
  </si>
  <si>
    <t>NotesPage</t>
  </si>
  <si>
    <t>MethodologyField</t>
  </si>
  <si>
    <t>PIT_Summary_Report_Template_v1.0.4.xlsx</t>
  </si>
  <si>
    <t>CoC Name</t>
  </si>
  <si>
    <t>CoC ID</t>
  </si>
  <si>
    <t>Year</t>
  </si>
  <si>
    <t>Submitted On</t>
  </si>
  <si>
    <t>PIT Count Date</t>
  </si>
  <si>
    <t>PIT Count Type</t>
  </si>
  <si>
    <t>Total number of  Adult and Child households in Emergency Shelter</t>
  </si>
  <si>
    <t>Number of Persons who are under 18 in Adult and Child households in Emergency Shelter</t>
  </si>
  <si>
    <t>Number of Persons who are 18-24 in Adult and Child households in Emergency Shelter</t>
  </si>
  <si>
    <t>Number of Persons who are 25 to 34 in Adult and Child households in Emergency Shelter</t>
  </si>
  <si>
    <t>Number of Persons who are 35 to 44 in Adult and Child households in Emergency Shelter</t>
  </si>
  <si>
    <t>Number of Persons who are 45 to 54 in Adult and Child households in Emergency Shelter</t>
  </si>
  <si>
    <t>Number of Persons who are 55 to 64 in Adult and Child households in Emergency Shelter</t>
  </si>
  <si>
    <t>Number of Persons who are 65+ in Adult and Child households in Emergency Shelter</t>
  </si>
  <si>
    <t>Number of Persons who are Hispanic/Latina/e/o in Adult and Child households in Emergency Shelter</t>
  </si>
  <si>
    <t>Number of Persons who are American Indian, Alaska Native, or Indigenous &amp; Hispanic/Latina/e/o in Adult and Child households in Emergency Shelter</t>
  </si>
  <si>
    <t>Number of Persons who are American Indian, Alaska Native, or Indigenous (only) in Adult and Child households in Emergency Shelter</t>
  </si>
  <si>
    <t>Number of Persons who are Asian or Asian American &amp; Hispanic/Latina/e/o in Adult and Child households in Emergency Shelter</t>
  </si>
  <si>
    <t>Number of Persons who are Asian or Asian American (only) in Adult and Child households in Emergency Shelter</t>
  </si>
  <si>
    <t>Number of Persons who are Black, African American, or African &amp; Hispanic/Latina/e/o in Adult and Child households in Emergency Shelter</t>
  </si>
  <si>
    <t>Number of Persons who are Black, African American, or African (only) in Adult and Child households in Emergency Shelter</t>
  </si>
  <si>
    <t>Number of Persons who are Middle Eastern or North African &amp; Hispanic/Latina/e/o in Adult and Child households in Emergency Shelter</t>
  </si>
  <si>
    <t>Number of Persons who are Middle Eastern or North African (only) in Adult and Child households in Emergency Shelter</t>
  </si>
  <si>
    <t>Number of Persons who are Multi-Racial &amp; Hispanic/Latina/e/o in Adult and Child households in Emergency Shelter</t>
  </si>
  <si>
    <t>Number of Persons who are Multi-Racial (all other) in Adult and Child households in Emergency Shelter</t>
  </si>
  <si>
    <t>Number of Persons who are Native Hawaiian or Pacific Islander &amp; Hispanic/Latina/e/o in Adult and Child households in Emergency Shelter</t>
  </si>
  <si>
    <t>Number of Persons who are Native Hawaiian or Pacific Islander (only) in Adult and Child households in Emergency Shelter</t>
  </si>
  <si>
    <t>Number of Persons who are White &amp; Hispanic/Latina/e/o in Adult and Child households in Emergency Shelter</t>
  </si>
  <si>
    <t>Number of Persons who are White (only) in Adult and Child households in Emergency Shelter</t>
  </si>
  <si>
    <t>Number of Chronically Homeless,  Adult and Child households in Emergency Shelter</t>
  </si>
  <si>
    <t>Number of Persons who are Chronically Homeless in Adult and Child households in Emergency Shelter</t>
  </si>
  <si>
    <t>Total number of  Adult and Child households in Transitional Housing</t>
  </si>
  <si>
    <t>Number of Persons who are under 18 in Adult and Child households in Transitional Housing</t>
  </si>
  <si>
    <t>Number of Persons who are 18-24 in Adult and Child households in Transitional Housing</t>
  </si>
  <si>
    <t>Number of Persons who are 25 to 34 in Adult and Child households in Transitional Housing</t>
  </si>
  <si>
    <t>Number of Persons who are 35 to 44 in Adult and Child households in Transitional Housing</t>
  </si>
  <si>
    <t>Number of Persons who are 45 to 54 in Adult and Child households in Transitional Housing</t>
  </si>
  <si>
    <t>Number of Persons who are 55 to 64 in Adult and Child households in Transitional Housing</t>
  </si>
  <si>
    <t>Number of Persons who are 65+ in Adult and Child households in Transitional Housing</t>
  </si>
  <si>
    <t>Number of Persons who are Hispanic/Latina/e/o in Adult and Child households in Transitional Housing</t>
  </si>
  <si>
    <t>Number of Persons who are American Indian, Alaska Native, or Indigenous &amp; Hispanic/Latina/e/o in Adult and Child households in Transitional Housing</t>
  </si>
  <si>
    <t>Number of Persons who are American Indian, Alaska Native, or Indigenous (only) in Adult and Child households in Transitional Housing</t>
  </si>
  <si>
    <t>Number of Persons who are Asian or Asian American &amp; Hispanic/Latina/e/o in Adult and Child households in Transitional Housing</t>
  </si>
  <si>
    <t>Number of Persons who are Asian or Asian American (only) in Adult and Child households in Transitional Housing</t>
  </si>
  <si>
    <t>Number of Persons who are Black, African American, or African &amp; Hispanic/Latina/e/o in Adult and Child households in Transitional Housing</t>
  </si>
  <si>
    <t>Number of Persons who are Black, African American, or African (only) in Adult and Child households in Transitional Housing</t>
  </si>
  <si>
    <t>Number of Persons who are Middle Eastern or North African &amp; Hispanic/Latina/e/o in Adult and Child households in Transitional Housing</t>
  </si>
  <si>
    <t>Number of Persons who are Middle Eastern or North African (only) in Adult and Child households in Transitional Housing</t>
  </si>
  <si>
    <t>Number of Persons who are Multi-Racial &amp; Hispanic/Latina/e/o in Adult and Child households in Transitional Housing</t>
  </si>
  <si>
    <t>Number of Persons who are Multi-Racial (all other) in Adult and Child households in Transitional Housing</t>
  </si>
  <si>
    <t>Number of Persons who are Native Hawaiian or Pacific Islander &amp; Hispanic/Latina/e/o in Adult and Child households in Transitional Housing</t>
  </si>
  <si>
    <t>Number of Persons who are Native Hawaiian or Pacific Islander (only) in Adult and Child households in Transitional Housing</t>
  </si>
  <si>
    <t>Number of Persons who are White &amp; Hispanic/Latina/e/o in Adult and Child households in Transitional Housing</t>
  </si>
  <si>
    <t>Number of Persons who are White (only) in Adult and Child households in Transitional Housing</t>
  </si>
  <si>
    <t>Total number of  Adult and Child households who are Unsheltered</t>
  </si>
  <si>
    <t>Number of Persons who are under 18 in Adult and Child households who are Unsheltered</t>
  </si>
  <si>
    <t>Number of Persons who are 18-24 in Adult and Child households who are Unsheltered</t>
  </si>
  <si>
    <t>Number of Persons who are 25 to 34 in Adult and Child households who are Unsheltered</t>
  </si>
  <si>
    <t>Number of Persons who are 35 to 44 in Adult and Child households who are Unsheltered</t>
  </si>
  <si>
    <t>Number of Persons who are 45 to 54 in Adult and Child households who are Unsheltered</t>
  </si>
  <si>
    <t>Number of Persons who are 55 to 64 in Adult and Child households who are Unsheltered</t>
  </si>
  <si>
    <t>Number of Persons who are 65+ in Adult and Child households who are Unsheltered</t>
  </si>
  <si>
    <t>Number of Persons who are Hispanic/Latina/e/o in Adult and Child households who are Unsheltered</t>
  </si>
  <si>
    <t>Number of Persons who are American Indian, Alaska Native, or Indigenous &amp; Hispanic/Latina/e/o in Adult and Child households who are Unsheltered</t>
  </si>
  <si>
    <t>Number of Persons who are American Indian, Alaska Native, or Indigenous (only) in Adult and Child households who are Unsheltered</t>
  </si>
  <si>
    <t>Number of Persons who are Asian or Asian American &amp; Hispanic/Latina/e/o in Adult and Child households who are Unsheltered</t>
  </si>
  <si>
    <t>Number of Persons who are Asian or Asian American (only) in Adult and Child households who are Unsheltered</t>
  </si>
  <si>
    <t>Number of Persons who are Black, African American, or African &amp; Hispanic/Latina/e/o in Adult and Child households who are Unsheltered</t>
  </si>
  <si>
    <t>Number of Persons who are Black, African American, or African (only) in Adult and Child households who are Unsheltered</t>
  </si>
  <si>
    <t>Number of Persons who are Middle Eastern or North African &amp; Hispanic/Latina/e/o in Adult and Child households who are Unsheltered</t>
  </si>
  <si>
    <t>Number of Persons who are Middle Eastern or North African (only) in Adult and Child households who are Unsheltered</t>
  </si>
  <si>
    <t>Number of Persons who are Multi-Racial &amp; Hispanic/Latina/e/o in Adult and Child households who are Unsheltered</t>
  </si>
  <si>
    <t>Number of Persons who are Multi-Racial (all other) in Adult and Child households who are Unsheltered</t>
  </si>
  <si>
    <t>Number of Persons who are Native Hawaiian or Pacific Islander &amp; Hispanic/Latina/e/o in Adult and Child households who are Unsheltered</t>
  </si>
  <si>
    <t>Number of Persons who are Native Hawaiian or Pacific Islander (only) in Adult and Child households who are Unsheltered</t>
  </si>
  <si>
    <t>Number of Persons who are White &amp; Hispanic/Latina/e/o in Adult and Child households who are Unsheltered</t>
  </si>
  <si>
    <t>Number of Persons who are White (only) in Adult and Child households who are Unsheltered</t>
  </si>
  <si>
    <t>Number of Chronically Homeless,  Adult and Child households who are Unsheltered</t>
  </si>
  <si>
    <t>Number of Persons who are Chronically Homeless in Adult and Child households who are Unsheltered</t>
  </si>
  <si>
    <t>Adult and Child: Notes</t>
  </si>
  <si>
    <t>Total number of  Child Only households in Emergency Shelter</t>
  </si>
  <si>
    <t>Number of Persons  in Child Only households in Emergency Shelter</t>
  </si>
  <si>
    <t>Number of Persons who are Hispanic/Latina/e/o in Child Only households in Emergency Shelter</t>
  </si>
  <si>
    <t>Number of Persons who are American Indian, Alaska Native, or Indigenous &amp; Hispanic/Latina/e/o in Child Only households in Emergency Shelter</t>
  </si>
  <si>
    <t>Number of Persons who are American Indian, Alaska Native, or Indigenous (only) in Child Only households in Emergency Shelter</t>
  </si>
  <si>
    <t>Number of Persons who are Asian or Asian American &amp; Hispanic/Latina/e/o in Child Only households in Emergency Shelter</t>
  </si>
  <si>
    <t>Number of Persons who are Asian or Asian American (only) in Child Only households in Emergency Shelter</t>
  </si>
  <si>
    <t>Number of Persons who are Black, African American, or African &amp; Hispanic/Latina/e/o in Child Only households in Emergency Shelter</t>
  </si>
  <si>
    <t>Number of Persons who are Black, African American, or African (only) in Child Only households in Emergency Shelter</t>
  </si>
  <si>
    <t>Number of Persons who are Middle Eastern or North African &amp; Hispanic/Latina/e/o in Child Only households in Emergency Shelter</t>
  </si>
  <si>
    <t>Number of Persons who are Middle Eastern or North African (only) in Child Only households in Emergency Shelter</t>
  </si>
  <si>
    <t>Number of Persons who are Multi-Racial &amp; Hispanic/Latina/e/o in Child Only households in Emergency Shelter</t>
  </si>
  <si>
    <t>Number of Persons who are Multi-Racial (all other) in Child Only households in Emergency Shelter</t>
  </si>
  <si>
    <t>Number of Persons who are Native Hawaiian or Pacific Islander &amp; Hispanic/Latina/e/o in Child Only households in Emergency Shelter</t>
  </si>
  <si>
    <t>Number of Persons who are Native Hawaiian or Pacific Islander (only) in Child Only households in Emergency Shelter</t>
  </si>
  <si>
    <t>Number of Persons who are White &amp; Hispanic/Latina/e/o in Child Only households in Emergency Shelter</t>
  </si>
  <si>
    <t>Number of Persons who are White (only) in Child Only households in Emergency Shelter</t>
  </si>
  <si>
    <t>Number of Persons who are Chronically Homeless in Child Only households in Emergency Shelter</t>
  </si>
  <si>
    <t>Total number of  Child Only households in Transitional Housing</t>
  </si>
  <si>
    <t>Number of Persons  in Child Only households in Transitional Housing</t>
  </si>
  <si>
    <t>Number of Persons who are Hispanic/Latina/e/o in Child Only households in Transitional Housing</t>
  </si>
  <si>
    <t>Number of Persons who are American Indian, Alaska Native, or Indigenous &amp; Hispanic/Latina/e/o in Child Only households in Transitional Housing</t>
  </si>
  <si>
    <t>Number of Persons who are American Indian, Alaska Native, or Indigenous (only) in Child Only households in Transitional Housing</t>
  </si>
  <si>
    <t>Number of Persons who are Asian or Asian American &amp; Hispanic/Latina/e/o in Child Only households in Transitional Housing</t>
  </si>
  <si>
    <t>Number of Persons who are Asian or Asian American (only) in Child Only households in Transitional Housing</t>
  </si>
  <si>
    <t>Number of Persons who are Black, African American, or African &amp; Hispanic/Latina/e/o in Child Only households in Transitional Housing</t>
  </si>
  <si>
    <t>Number of Persons who are Black, African American, or African (only) in Child Only households in Transitional Housing</t>
  </si>
  <si>
    <t>Number of Persons who are Middle Eastern or North African &amp; Hispanic/Latina/e/o in Child Only households in Transitional Housing</t>
  </si>
  <si>
    <t>Number of Persons who are Middle Eastern or North African (only) in Child Only households in Transitional Housing</t>
  </si>
  <si>
    <t>Number of Persons who are Multi-Racial &amp; Hispanic/Latina/e/o in Child Only households in Transitional Housing</t>
  </si>
  <si>
    <t>Number of Persons who are Multi-Racial (all other) in Child Only households in Transitional Housing</t>
  </si>
  <si>
    <t>Number of Persons who are Native Hawaiian or Pacific Islander &amp; Hispanic/Latina/e/o in Child Only households in Transitional Housing</t>
  </si>
  <si>
    <t>Number of Persons who are Native Hawaiian or Pacific Islander (only) in Child Only households in Transitional Housing</t>
  </si>
  <si>
    <t>Number of Persons who are White &amp; Hispanic/Latina/e/o in Child Only households in Transitional Housing</t>
  </si>
  <si>
    <t>Number of Persons who are White (only) in Child Only households in Transitional Housing</t>
  </si>
  <si>
    <t>Total number of  Child Only households in Safe Haven</t>
  </si>
  <si>
    <t>Number of Persons  in Child Only households in Safe Haven</t>
  </si>
  <si>
    <t>Number of Persons who are Hispanic/Latina/e/o in Child Only households in Safe Haven</t>
  </si>
  <si>
    <t>Number of Persons who are American Indian, Alaska Native, or Indigenous &amp; Hispanic/Latina/e/o in Child Only households in Safe Haven</t>
  </si>
  <si>
    <t>Number of Persons who are American Indian, Alaska Native, or Indigenous (only) in Child Only households in Safe Haven</t>
  </si>
  <si>
    <t>Number of Persons who are Asian or Asian American &amp; Hispanic/Latina/e/o in Child Only households in Safe Haven</t>
  </si>
  <si>
    <t>Number of Persons who are Asian or Asian American (only) in Child Only households in Safe Haven</t>
  </si>
  <si>
    <t>Number of Persons who are Black, African American, or African &amp; Hispanic/Latina/e/o in Child Only households in Safe Haven</t>
  </si>
  <si>
    <t>Number of Persons who are Black, African American, or African (only) in Child Only households in Safe Haven</t>
  </si>
  <si>
    <t>Number of Persons who are Middle Eastern or North African &amp; Hispanic/Latina/e/o in Child Only households in Safe Haven</t>
  </si>
  <si>
    <t>Number of Persons who are Middle Eastern or North African (only) in Child Only households in Safe Haven</t>
  </si>
  <si>
    <t>Number of Persons who are Multi-Racial &amp; Hispanic/Latina/e/o in Child Only households in Safe Haven</t>
  </si>
  <si>
    <t>Number of Persons who are Multi-Racial (all other) in Child Only households in Safe Haven</t>
  </si>
  <si>
    <t>Number of Persons who are Native Hawaiian or Pacific Islander &amp; Hispanic/Latina/e/o in Child Only households in Safe Haven</t>
  </si>
  <si>
    <t>Number of Persons who are Native Hawaiian or Pacific Islander (only) in Child Only households in Safe Haven</t>
  </si>
  <si>
    <t>Number of Persons who are White &amp; Hispanic/Latina/e/o in Child Only households in Safe Haven</t>
  </si>
  <si>
    <t>Number of Persons who are White (only) in Child Only households in Safe Haven</t>
  </si>
  <si>
    <t>Number of Persons who are Chronically Homeless in Child Only households in Safe Haven</t>
  </si>
  <si>
    <t>Total number of  Child Only households who are Unsheltered</t>
  </si>
  <si>
    <t>Number of Persons  in Child Only households who are Unsheltered</t>
  </si>
  <si>
    <t>Number of Persons who are Hispanic/Latina/e/o in Child Only households who are Unsheltered</t>
  </si>
  <si>
    <t>Number of Persons who are American Indian, Alaska Native, or Indigenous &amp; Hispanic/Latina/e/o in Child Only households who are Unsheltered</t>
  </si>
  <si>
    <t>Number of Persons who are American Indian, Alaska Native, or Indigenous (only) in Child Only households who are Unsheltered</t>
  </si>
  <si>
    <t>Number of Persons who are Asian or Asian American &amp; Hispanic/Latina/e/o in Child Only households who are Unsheltered</t>
  </si>
  <si>
    <t>Number of Persons who are Asian or Asian American (only) in Child Only households who are Unsheltered</t>
  </si>
  <si>
    <t>Number of Persons who are Black, African American, or African &amp; Hispanic/Latina/e/o in Child Only households who are Unsheltered</t>
  </si>
  <si>
    <t>Number of Persons who are Black, African American, or African (only) in Child Only households who are Unsheltered</t>
  </si>
  <si>
    <t>Number of Persons who are Middle Eastern or North African &amp; Hispanic/Latina/e/o in Child Only households who are Unsheltered</t>
  </si>
  <si>
    <t>Number of Persons who are Middle Eastern or North African (only) in Child Only households who are Unsheltered</t>
  </si>
  <si>
    <t>Number of Persons who are Multi-Racial &amp; Hispanic/Latina/e/o in Child Only households who are Unsheltered</t>
  </si>
  <si>
    <t>Number of Persons who are Multi-Racial (all other) in Child Only households who are Unsheltered</t>
  </si>
  <si>
    <t>Number of Persons who are Native Hawaiian or Pacific Islander &amp; Hispanic/Latina/e/o in Child Only households who are Unsheltered</t>
  </si>
  <si>
    <t>Number of Persons who are Native Hawaiian or Pacific Islander (only) in Child Only households who are Unsheltered</t>
  </si>
  <si>
    <t>Number of Persons who are White &amp; Hispanic/Latina/e/o in Child Only households who are Unsheltered</t>
  </si>
  <si>
    <t>Number of Persons who are White (only) in Child Only households who are Unsheltered</t>
  </si>
  <si>
    <t>Number of Persons who are Chronically Homeless in Child Only households who are Unsheltered</t>
  </si>
  <si>
    <t>Child Only: Notes</t>
  </si>
  <si>
    <t>Total number of  Adult Only households in Emergency Shelter</t>
  </si>
  <si>
    <t>Number of Persons who are 18-24 in Adult Only households in Emergency Shelter</t>
  </si>
  <si>
    <t>Number of Persons who are 25 to 34 in Adult Only households in Emergency Shelter</t>
  </si>
  <si>
    <t>Number of Persons who are 35 to 44 in Adult Only households in Emergency Shelter</t>
  </si>
  <si>
    <t>Number of Persons who are 45 to 54 in Adult Only households in Emergency Shelter</t>
  </si>
  <si>
    <t>Number of Persons who are 55 to 64 in Adult Only households in Emergency Shelter</t>
  </si>
  <si>
    <t>Number of Persons who are 65+ in Adult Only households in Emergency Shelter</t>
  </si>
  <si>
    <t>Number of Persons who are Hispanic/Latina/e/o in Adult Only households in Emergency Shelter</t>
  </si>
  <si>
    <t>Number of Persons who are American Indian, Alaska Native, or Indigenous &amp; Hispanic/Latina/e/o in Adult Only households in Emergency Shelter</t>
  </si>
  <si>
    <t>Number of Persons who are American Indian, Alaska Native, or Indigenous (only) in Adult Only households in Emergency Shelter</t>
  </si>
  <si>
    <t>Number of Persons who are Asian or Asian American &amp; Hispanic/Latina/e/o in Adult Only households in Emergency Shelter</t>
  </si>
  <si>
    <t>Number of Persons who are Asian or Asian American (only) in Adult Only households in Emergency Shelter</t>
  </si>
  <si>
    <t>Number of Persons who are Black, African American, or African &amp; Hispanic/Latina/e/o in Adult Only households in Emergency Shelter</t>
  </si>
  <si>
    <t>Number of Persons who are Black, African American, or African (only) in Adult Only households in Emergency Shelter</t>
  </si>
  <si>
    <t>Number of Persons who are Middle Eastern or North African &amp; Hispanic/Latina/e/o in Adult Only households in Emergency Shelter</t>
  </si>
  <si>
    <t>Number of Persons who are Middle Eastern or North African (only) in Adult Only households in Emergency Shelter</t>
  </si>
  <si>
    <t>Number of Persons who are Multi-Racial &amp; Hispanic/Latina/e/o in Adult Only households in Emergency Shelter</t>
  </si>
  <si>
    <t>Number of Persons who are Multi-Racial (all other) in Adult Only households in Emergency Shelter</t>
  </si>
  <si>
    <t>Number of Persons who are Native Hawaiian or Pacific Islander &amp; Hispanic/Latina/e/o in Adult Only households in Emergency Shelter</t>
  </si>
  <si>
    <t>Number of Persons who are Native Hawaiian or Pacific Islander (only) in Adult Only households in Emergency Shelter</t>
  </si>
  <si>
    <t>Number of Persons who are White &amp; Hispanic/Latina/e/o in Adult Only households in Emergency Shelter</t>
  </si>
  <si>
    <t>Number of Persons who are White (only) in Adult Only households in Emergency Shelter</t>
  </si>
  <si>
    <t>Number of Persons who are Chronically Homeless in Adult Only households in Emergency Shelter</t>
  </si>
  <si>
    <t>Total number of  Adult Only households in Transitional Housing</t>
  </si>
  <si>
    <t>Number of Persons who are 18-24 in Adult Only households in Transitional Housing</t>
  </si>
  <si>
    <t>Number of Persons who are 25 to 34 in Adult Only households in Transitional Housing</t>
  </si>
  <si>
    <t>Number of Persons who are 35 to 44 in Adult Only households in Transitional Housing</t>
  </si>
  <si>
    <t>Number of Persons who are 45 to 54 in Adult Only households in Transitional Housing</t>
  </si>
  <si>
    <t>Number of Persons who are 55 to 64 in Adult Only households in Transitional Housing</t>
  </si>
  <si>
    <t>Number of Persons who are 65+ in Adult Only households in Transitional Housing</t>
  </si>
  <si>
    <t>Number of Persons who are Hispanic/Latina/e/o in Adult Only households in Transitional Housing</t>
  </si>
  <si>
    <t>Number of Persons who are American Indian, Alaska Native, or Indigenous &amp; Hispanic/Latina/e/o in Adult Only households in Transitional Housing</t>
  </si>
  <si>
    <t>Number of Persons who are American Indian, Alaska Native, or Indigenous (only) in Adult Only households in Transitional Housing</t>
  </si>
  <si>
    <t>Number of Persons who are Asian or Asian American &amp; Hispanic/Latina/e/o in Adult Only households in Transitional Housing</t>
  </si>
  <si>
    <t>Number of Persons who are Asian or Asian American (only) in Adult Only households in Transitional Housing</t>
  </si>
  <si>
    <t>Number of Persons who are Black, African American, or African &amp; Hispanic/Latina/e/o in Adult Only households in Transitional Housing</t>
  </si>
  <si>
    <t>Number of Persons who are Black, African American, or African (only) in Adult Only households in Transitional Housing</t>
  </si>
  <si>
    <t>Number of Persons who are Middle Eastern or North African &amp; Hispanic/Latina/e/o in Adult Only households in Transitional Housing</t>
  </si>
  <si>
    <t>Number of Persons who are Middle Eastern or North African (only) in Adult Only households in Transitional Housing</t>
  </si>
  <si>
    <t>Number of Persons who are Multi-Racial &amp; Hispanic/Latina/e/o in Adult Only households in Transitional Housing</t>
  </si>
  <si>
    <t>Number of Persons who are Multi-Racial (all other) in Adult Only households in Transitional Housing</t>
  </si>
  <si>
    <t>Number of Persons who are Native Hawaiian or Pacific Islander &amp; Hispanic/Latina/e/o in Adult Only households in Transitional Housing</t>
  </si>
  <si>
    <t>Number of Persons who are Native Hawaiian or Pacific Islander (only) in Adult Only households in Transitional Housing</t>
  </si>
  <si>
    <t>Number of Persons who are White &amp; Hispanic/Latina/e/o in Adult Only households in Transitional Housing</t>
  </si>
  <si>
    <t>Number of Persons who are White (only) in Adult Only households in Transitional Housing</t>
  </si>
  <si>
    <t>Total number of  Adult Only households in Safe Haven</t>
  </si>
  <si>
    <t>Number of Persons who are 18-24 in Adult Only households in Safe Haven</t>
  </si>
  <si>
    <t>Number of Persons who are 25 to 34 in Adult Only households in Safe Haven</t>
  </si>
  <si>
    <t>Number of Persons who are 35 to 44 in Adult Only households in Safe Haven</t>
  </si>
  <si>
    <t>Number of Persons who are 45 to 54 in Adult Only households in Safe Haven</t>
  </si>
  <si>
    <t>Number of Persons who are 55 to 64 in Adult Only households in Safe Haven</t>
  </si>
  <si>
    <t>Number of Persons who are 65+ in Adult Only households in Safe Haven</t>
  </si>
  <si>
    <t>Number of Persons who are Hispanic/Latina/e/o in Adult Only households in Safe Haven</t>
  </si>
  <si>
    <t>Number of Persons who are American Indian, Alaska Native, or Indigenous &amp; Hispanic/Latina/e/o in Adult Only households in Safe Haven</t>
  </si>
  <si>
    <t>Number of Persons who are American Indian, Alaska Native, or Indigenous (only) in Adult Only households in Safe Haven</t>
  </si>
  <si>
    <t>Number of Persons who are Asian or Asian American &amp; Hispanic/Latina/e/o in Adult Only households in Safe Haven</t>
  </si>
  <si>
    <t>Number of Persons who are Asian or Asian American (only) in Adult Only households in Safe Haven</t>
  </si>
  <si>
    <t>Number of Persons who are Black, African American, or African &amp; Hispanic/Latina/e/o in Adult Only households in Safe Haven</t>
  </si>
  <si>
    <t>Number of Persons who are Black, African American, or African (only) in Adult Only households in Safe Haven</t>
  </si>
  <si>
    <t>Number of Persons who are Middle Eastern or North African &amp; Hispanic/Latina/e/o in Adult Only households in Safe Haven</t>
  </si>
  <si>
    <t>Number of Persons who are Middle Eastern or North African (only) in Adult Only households in Safe Haven</t>
  </si>
  <si>
    <t>Number of Persons who are Multi-Racial &amp; Hispanic/Latina/e/o in Adult Only households in Safe Haven</t>
  </si>
  <si>
    <t>Number of Persons who are Multi-Racial (all other) in Adult Only households in Safe Haven</t>
  </si>
  <si>
    <t>Number of Persons who are Native Hawaiian or Pacific Islander &amp; Hispanic/Latina/e/o in Adult Only households in Safe Haven</t>
  </si>
  <si>
    <t>Number of Persons who are Native Hawaiian or Pacific Islander (only) in Adult Only households in Safe Haven</t>
  </si>
  <si>
    <t>Number of Persons who are White &amp; Hispanic/Latina/e/o in Adult Only households in Safe Haven</t>
  </si>
  <si>
    <t>Number of Persons who are White (only) in Adult Only households in Safe Haven</t>
  </si>
  <si>
    <t>Number of Persons who are Chronically Homeless in Adult Only households in Safe Haven</t>
  </si>
  <si>
    <t>Total number of  Adult Only households who are Unsheltered</t>
  </si>
  <si>
    <t>Number of Persons who are 18-24 in Adult Only households who are Unsheltered</t>
  </si>
  <si>
    <t>Number of Persons who are 25 to 34 in Adult Only households who are Unsheltered</t>
  </si>
  <si>
    <t>Number of Persons who are 35 to 44 in Adult Only households who are Unsheltered</t>
  </si>
  <si>
    <t>Number of Persons who are 45 to 54 in Adult Only households who are Unsheltered</t>
  </si>
  <si>
    <t>Number of Persons who are 55 to 64 in Adult Only households who are Unsheltered</t>
  </si>
  <si>
    <t>Number of Persons who are 65+ in Adult Only households who are Unsheltered</t>
  </si>
  <si>
    <t>Number of Persons who are Hispanic/Latina/e/o in Adult Only households who are Unsheltered</t>
  </si>
  <si>
    <t>Number of Persons who are American Indian, Alaska Native, or Indigenous &amp; Hispanic/Latina/e/o in Adult Only households who are Unsheltered</t>
  </si>
  <si>
    <t>Number of Persons who are American Indian, Alaska Native, or Indigenous (only) in Adult Only households who are Unsheltered</t>
  </si>
  <si>
    <t>Number of Persons who are Asian or Asian American &amp; Hispanic/Latina/e/o in Adult Only households who are Unsheltered</t>
  </si>
  <si>
    <t>Number of Persons who are Asian or Asian American (only) in Adult Only households who are Unsheltered</t>
  </si>
  <si>
    <t>Number of Persons who are Black, African American, or African &amp; Hispanic/Latina/e/o in Adult Only households who are Unsheltered</t>
  </si>
  <si>
    <t>Number of Persons who are Black, African American, or African (only) in Adult Only households who are Unsheltered</t>
  </si>
  <si>
    <t>Number of Persons who are Middle Eastern or North African &amp; Hispanic/Latina/e/o in Adult Only households who are Unsheltered</t>
  </si>
  <si>
    <t>Number of Persons who are Middle Eastern or North African (only) in Adult Only households who are Unsheltered</t>
  </si>
  <si>
    <t>Number of Persons who are Multi-Racial &amp; Hispanic/Latina/e/o in Adult Only households who are Unsheltered</t>
  </si>
  <si>
    <t>Number of Persons who are Multi-Racial (all other) in Adult Only households who are Unsheltered</t>
  </si>
  <si>
    <t>Number of Persons who are Native Hawaiian or Pacific Islander &amp; Hispanic/Latina/e/o in Adult Only households who are Unsheltered</t>
  </si>
  <si>
    <t>Number of Persons who are Native Hawaiian or Pacific Islander (only) in Adult Only households who are Unsheltered</t>
  </si>
  <si>
    <t>Number of Persons who are White &amp; Hispanic/Latina/e/o in Adult Only households who are Unsheltered</t>
  </si>
  <si>
    <t>Number of Persons who are White (only) in Adult Only households who are Unsheltered</t>
  </si>
  <si>
    <t>Number of Persons who are Chronically Homeless in Adult Only households who are Unsheltered</t>
  </si>
  <si>
    <t>Adult Only: Notes</t>
  </si>
  <si>
    <t>Adults with a Serious Mental Illness   in Emergency Shelter</t>
  </si>
  <si>
    <t>Adults with a Substance Use Disorder   in Emergency Shelter</t>
  </si>
  <si>
    <t>Adults with HIV/AIDS   in Emergency Shelter</t>
  </si>
  <si>
    <t>Adult Survivors of Domestic Violence   in Emergency Shelter</t>
  </si>
  <si>
    <t>Adults with a Serious Mental Illness   in Transitional Housing</t>
  </si>
  <si>
    <t>Adults with a Substance Use Disorder   in Transitional Housing</t>
  </si>
  <si>
    <t>Adults with HIV/AIDS   in Transitional Housing</t>
  </si>
  <si>
    <t>Adult Survivors of Domestic Violence   in Transitional Housing</t>
  </si>
  <si>
    <t>Adults with a Serious Mental Illness   in Safe Haven</t>
  </si>
  <si>
    <t>Adults with a Substance Use Disorder   in Safe Haven</t>
  </si>
  <si>
    <t>Adults with HIV/AIDS   in Safe Haven</t>
  </si>
  <si>
    <t>Adult Survivors of Domestic Violence   in Safe Haven</t>
  </si>
  <si>
    <t>Adults with a Serious Mental Illness   who are Unsheltered</t>
  </si>
  <si>
    <t>Adults with a Substance Use Disorder   who are Unsheltered</t>
  </si>
  <si>
    <t>Adults with HIV/AIDS   who are Unsheltered</t>
  </si>
  <si>
    <t>Adult Survivors of Domestic Violence   who are Unsheltered</t>
  </si>
  <si>
    <t>Additional Homeless Populations: Notes</t>
  </si>
  <si>
    <t>Total number of  Unaccompanied Youth households in Emergency Shelter</t>
  </si>
  <si>
    <t>Number of Persons who are under 18 in Unaccompanied Youth households in Emergency Shelter</t>
  </si>
  <si>
    <t>Number of Persons who are 18-24 in Unaccompanied Youth households in Emergency Shelter</t>
  </si>
  <si>
    <t>Number of Persons who are Hispanic/Latina/e/o in Unaccompanied Youth households in Emergency Shelter</t>
  </si>
  <si>
    <t>Number of Persons who are American Indian, Alaska Native, or Indigenous &amp; Hispanic/Latina/e/o in Unaccompanied Youth households in Emergency Shelter</t>
  </si>
  <si>
    <t>Number of Persons who are American Indian, Alaska Native, or Indigenous (only) in Unaccompanied Youth households in Emergency Shelter</t>
  </si>
  <si>
    <t>Number of Persons who are Asian or Asian American &amp; Hispanic/Latina/e/o in Unaccompanied Youth households in Emergency Shelter</t>
  </si>
  <si>
    <t>Number of Persons who are Asian or Asian American (only) in Unaccompanied Youth households in Emergency Shelter</t>
  </si>
  <si>
    <t>Number of Persons who are Black, African American, or African &amp; Hispanic/Latina/e/o in Unaccompanied Youth households in Emergency Shelter</t>
  </si>
  <si>
    <t>Number of Persons who are Black, African American, or African (only) in Unaccompanied Youth households in Emergency Shelter</t>
  </si>
  <si>
    <t>Number of Persons who are Middle Eastern or North African &amp; Hispanic/Latina/e/o in Unaccompanied Youth households in Emergency Shelter</t>
  </si>
  <si>
    <t>Number of Persons who are Middle Eastern or North African (only) in Unaccompanied Youth households in Emergency Shelter</t>
  </si>
  <si>
    <t>Number of Persons who are Multi-Racial &amp; Hispanic/Latina/e/o in Unaccompanied Youth households in Emergency Shelter</t>
  </si>
  <si>
    <t>Number of Persons who are Multi-Racial (all other) in Unaccompanied Youth households in Emergency Shelter</t>
  </si>
  <si>
    <t>Number of Persons who are Native Hawaiian or Pacific Islander &amp; Hispanic/Latina/e/o in Unaccompanied Youth households in Emergency Shelter</t>
  </si>
  <si>
    <t>Number of Persons who are Native Hawaiian or Pacific Islander (only) in Unaccompanied Youth households in Emergency Shelter</t>
  </si>
  <si>
    <t>Number of Persons who are White &amp; Hispanic/Latina/e/o in Unaccompanied Youth households in Emergency Shelter</t>
  </si>
  <si>
    <t>Number of Persons who are White (only) in Unaccompanied Youth households in Emergency Shelter</t>
  </si>
  <si>
    <t>Number of Persons who are Chronically Homeless in Unaccompanied Youth households in Emergency Shelter</t>
  </si>
  <si>
    <t>Total number of  Unaccompanied Youth households in Transitional Housing</t>
  </si>
  <si>
    <t>Number of Persons who are under 18 in Unaccompanied Youth households in Transitional Housing</t>
  </si>
  <si>
    <t>Number of Persons who are 18-24 in Unaccompanied Youth households in Transitional Housing</t>
  </si>
  <si>
    <t>Number of Persons who are Hispanic/Latina/e/o in Unaccompanied Youth households in Transitional Housing</t>
  </si>
  <si>
    <t>Number of Persons who are American Indian, Alaska Native, or Indigenous &amp; Hispanic/Latina/e/o in Unaccompanied Youth households in Transitional Housing</t>
  </si>
  <si>
    <t>Number of Persons who are American Indian, Alaska Native, or Indigenous (only) in Unaccompanied Youth households in Transitional Housing</t>
  </si>
  <si>
    <t>Number of Persons who are Asian or Asian American &amp; Hispanic/Latina/e/o in Unaccompanied Youth households in Transitional Housing</t>
  </si>
  <si>
    <t>Number of Persons who are Asian or Asian American (only) in Unaccompanied Youth households in Transitional Housing</t>
  </si>
  <si>
    <t>Number of Persons who are Black, African American, or African &amp; Hispanic/Latina/e/o in Unaccompanied Youth households in Transitional Housing</t>
  </si>
  <si>
    <t>Number of Persons who are Black, African American, or African (only) in Unaccompanied Youth households in Transitional Housing</t>
  </si>
  <si>
    <t>Number of Persons who are Middle Eastern or North African &amp; Hispanic/Latina/e/o in Unaccompanied Youth households in Transitional Housing</t>
  </si>
  <si>
    <t>Number of Persons who are Middle Eastern or North African (only) in Unaccompanied Youth households in Transitional Housing</t>
  </si>
  <si>
    <t>Number of Persons who are Multi-Racial &amp; Hispanic/Latina/e/o in Unaccompanied Youth households in Transitional Housing</t>
  </si>
  <si>
    <t>Number of Persons who are Multi-Racial (all other) in Unaccompanied Youth households in Transitional Housing</t>
  </si>
  <si>
    <t>Number of Persons who are Native Hawaiian or Pacific Islander &amp; Hispanic/Latina/e/o in Unaccompanied Youth households in Transitional Housing</t>
  </si>
  <si>
    <t>Number of Persons who are Native Hawaiian or Pacific Islander (only) in Unaccompanied Youth households in Transitional Housing</t>
  </si>
  <si>
    <t>Number of Persons who are White &amp; Hispanic/Latina/e/o in Unaccompanied Youth households in Transitional Housing</t>
  </si>
  <si>
    <t>Number of Persons who are White (only) in Unaccompanied Youth households in Transitional Housing</t>
  </si>
  <si>
    <t>Total number of  Unaccompanied Youth households in Safe Haven</t>
  </si>
  <si>
    <t>Number of Persons who are under 18 in Unaccompanied Youth households in Safe Haven</t>
  </si>
  <si>
    <t>Number of Persons who are 18-24 in Unaccompanied Youth households in Safe Haven</t>
  </si>
  <si>
    <t>Number of Persons who are Hispanic/Latina/e/o in Unaccompanied Youth households in Safe Haven</t>
  </si>
  <si>
    <t>Number of Persons who are American Indian, Alaska Native, or Indigenous &amp; Hispanic/Latina/e/o in Unaccompanied Youth households in Safe Haven</t>
  </si>
  <si>
    <t>Number of Persons who are American Indian, Alaska Native, or Indigenous (only) in Unaccompanied Youth households in Safe Haven</t>
  </si>
  <si>
    <t>Number of Persons who are Asian or Asian American &amp; Hispanic/Latina/e/o in Unaccompanied Youth households in Safe Haven</t>
  </si>
  <si>
    <t>Number of Persons who are Asian or Asian American (only) in Unaccompanied Youth households in Safe Haven</t>
  </si>
  <si>
    <t>Number of Persons who are Black, African American, or African &amp; Hispanic/Latina/e/o in Unaccompanied Youth households in Safe Haven</t>
  </si>
  <si>
    <t>Number of Persons who are Black, African American, or African (only) in Unaccompanied Youth households in Safe Haven</t>
  </si>
  <si>
    <t>Number of Persons who are Middle Eastern or North African &amp; Hispanic/Latina/e/o in Unaccompanied Youth households in Safe Haven</t>
  </si>
  <si>
    <t>Number of Persons who are Middle Eastern or North African (only) in Unaccompanied Youth households in Safe Haven</t>
  </si>
  <si>
    <t>Number of Persons who are Multi-Racial &amp; Hispanic/Latina/e/o in Unaccompanied Youth households in Safe Haven</t>
  </si>
  <si>
    <t>Number of Persons who are Multi-Racial (all other) in Unaccompanied Youth households in Safe Haven</t>
  </si>
  <si>
    <t>Number of Persons who are Native Hawaiian or Pacific Islander &amp; Hispanic/Latina/e/o in Unaccompanied Youth households in Safe Haven</t>
  </si>
  <si>
    <t>Number of Persons who are Native Hawaiian or Pacific Islander (only) in Unaccompanied Youth households in Safe Haven</t>
  </si>
  <si>
    <t>Number of Persons who are White &amp; Hispanic/Latina/e/o in Unaccompanied Youth households in Safe Haven</t>
  </si>
  <si>
    <t>Number of Persons who are White (only) in Unaccompanied Youth households in Safe Haven</t>
  </si>
  <si>
    <t>Number of Persons who are Chronically Homeless in Unaccompanied Youth households in Safe Haven</t>
  </si>
  <si>
    <t>Total number of  Unaccompanied Youth households who are Unsheltered</t>
  </si>
  <si>
    <t>Number of Persons who are under 18 in Unaccompanied Youth households who are Unsheltered</t>
  </si>
  <si>
    <t>Number of Persons who are 18-24 in Unaccompanied Youth households who are Unsheltered</t>
  </si>
  <si>
    <t>Number of Persons who are Hispanic/Latina/e/o in Unaccompanied Youth households who are Unsheltered</t>
  </si>
  <si>
    <t>Number of Persons who are American Indian, Alaska Native, or Indigenous &amp; Hispanic/Latina/e/o in Unaccompanied Youth households who are Unsheltered</t>
  </si>
  <si>
    <t>Number of Persons who are American Indian, Alaska Native, or Indigenous (only) in Unaccompanied Youth households who are Unsheltered</t>
  </si>
  <si>
    <t>Number of Persons who are Asian or Asian American &amp; Hispanic/Latina/e/o in Unaccompanied Youth households who are Unsheltered</t>
  </si>
  <si>
    <t>Number of Persons who are Asian or Asian American (only) in Unaccompanied Youth households who are Unsheltered</t>
  </si>
  <si>
    <t>Number of Persons who are Black, African American, or African &amp; Hispanic/Latina/e/o in Unaccompanied Youth households who are Unsheltered</t>
  </si>
  <si>
    <t>Number of Persons who are Black, African American, or African (only) in Unaccompanied Youth households who are Unsheltered</t>
  </si>
  <si>
    <t>Number of Persons who are Middle Eastern or North African &amp; Hispanic/Latina/e/o in Unaccompanied Youth households who are Unsheltered</t>
  </si>
  <si>
    <t>Number of Persons who are Middle Eastern or North African (only) in Unaccompanied Youth households who are Unsheltered</t>
  </si>
  <si>
    <t>Number of Persons who are Multi-Racial &amp; Hispanic/Latina/e/o in Unaccompanied Youth households who are Unsheltered</t>
  </si>
  <si>
    <t>Number of Persons who are Multi-Racial (all other) in Unaccompanied Youth households who are Unsheltered</t>
  </si>
  <si>
    <t>Number of Persons who are Native Hawaiian or Pacific Islander &amp; Hispanic/Latina/e/o in Unaccompanied Youth households who are Unsheltered</t>
  </si>
  <si>
    <t>Number of Persons who are Native Hawaiian or Pacific Islander (only) in Unaccompanied Youth households who are Unsheltered</t>
  </si>
  <si>
    <t>Number of Persons who are White &amp; Hispanic/Latina/e/o in Unaccompanied Youth households who are Unsheltered</t>
  </si>
  <si>
    <t>Number of Persons who are White (only) in Unaccompanied Youth households who are Unsheltered</t>
  </si>
  <si>
    <t>Number of Persons who are Chronically Homeless in Unaccompanied Youth households who are Unsheltered</t>
  </si>
  <si>
    <t>Unaccompanied Youth: Notes</t>
  </si>
  <si>
    <t>Total number of  Parenting Youth Households in Emergency Shelter</t>
  </si>
  <si>
    <t>Number of persons who are under 18 in Parenting Youth households in Emergency Shelter</t>
  </si>
  <si>
    <t>Number of persons who are 18-24 in Parenting Youth households in Emergency Shelter</t>
  </si>
  <si>
    <t>Number of persons who are Hispanic/Latina/e/o in Parenting Youth households in Emergency Shelter</t>
  </si>
  <si>
    <t>Number of persons who are American Indian, Alaska Native, or Indigenous &amp; Hispanic/Latina/e/o in Parenting Youth households in Emergency Shelter</t>
  </si>
  <si>
    <t>Number of persons who are American Indian, Alaska Native, or Indigenous (only) in Parenting Youth households in Emergency Shelter</t>
  </si>
  <si>
    <t>Number of persons who are Asian or Asian American &amp; Hispanic/Latina/e/o in Parenting Youth households in Emergency Shelter</t>
  </si>
  <si>
    <t>Number of persons who are Asian or Asian American (only) in Parenting Youth households in Emergency Shelter</t>
  </si>
  <si>
    <t>Number of persons who are Black, African American, or African &amp; Hispanic/Latina/e/o in Parenting Youth households in Emergency Shelter</t>
  </si>
  <si>
    <t>Number of persons who are Black, African American, or African (only) in Parenting Youth households in Emergency Shelter</t>
  </si>
  <si>
    <t>Number of persons who are Middle Eastern or North African &amp; Hispanic/Latina/e/o in Parenting Youth households in Emergency Shelter</t>
  </si>
  <si>
    <t>Number of persons who are Middle Eastern or North African (only) in Parenting Youth households in Emergency Shelter</t>
  </si>
  <si>
    <t>Number of persons who are Multi-Racial &amp; Hispanic/Latina/e/o in Parenting Youth households in Emergency Shelter</t>
  </si>
  <si>
    <t>Number of persons who are Multi-Racial (all other) in Parenting Youth households in Emergency Shelter</t>
  </si>
  <si>
    <t>Number of persons who are Native Hawaiian or Pacific Islander &amp; Hispanic/Latina/e/o in Parenting Youth households in Emergency Shelter</t>
  </si>
  <si>
    <t>Number of persons who are Native Hawaiian or Pacific Islander (only) in Parenting Youth households in Emergency Shelter</t>
  </si>
  <si>
    <t>Number of persons who are White &amp; Hispanic/Latina/e/o in Parenting Youth households in Emergency Shelter</t>
  </si>
  <si>
    <t>Number of persons who are White (only) in Parenting Youth households in Emergency Shelter</t>
  </si>
  <si>
    <t>Number of Chronically Homeless,  Parenting Youth households in Emergency Shelter</t>
  </si>
  <si>
    <t>Number of persons who are Chronically Homeless in Parenting Youth households in Emergency Shelter</t>
  </si>
  <si>
    <t>Number of persons  in Parenting Youth households in Transitional Housing</t>
  </si>
  <si>
    <t>Number of persons who are under 18 in Parenting Youth households in Transitional Housing</t>
  </si>
  <si>
    <t>Number of persons who are 18-24 in Parenting Youth households in Transitional Housing</t>
  </si>
  <si>
    <t>Number of persons who are Hispanic/Latina/e/o in Parenting Youth households in Transitional Housing</t>
  </si>
  <si>
    <t>Number of persons who are American Indian, Alaska Native, or Indigenous &amp; Hispanic/Latina/e/o in Parenting Youth households in Transitional Housing</t>
  </si>
  <si>
    <t>Number of persons who are American Indian, Alaska Native, or Indigenous (only) in Parenting Youth households in Transitional Housing</t>
  </si>
  <si>
    <t>Number of persons who are Asian or Asian American &amp; Hispanic/Latina/e/o in Parenting Youth households in Transitional Housing</t>
  </si>
  <si>
    <t>Number of persons who are Asian or Asian American (only) in Parenting Youth households in Transitional Housing</t>
  </si>
  <si>
    <t>Number of persons who are Black, African American, or African &amp; Hispanic/Latina/e/o in Parenting Youth households in Transitional Housing</t>
  </si>
  <si>
    <t>Number of persons who are Black, African American, or African (only) in Parenting Youth households in Transitional Housing</t>
  </si>
  <si>
    <t>Number of persons who are Middle Eastern or North African &amp; Hispanic/Latina/e/o in Parenting Youth households in Transitional Housing</t>
  </si>
  <si>
    <t>Number of persons who are Middle Eastern or North African (only) in Parenting Youth households in Transitional Housing</t>
  </si>
  <si>
    <t>Number of persons who are Multi-Racial &amp; Hispanic/Latina/e/o in Parenting Youth households in Transitional Housing</t>
  </si>
  <si>
    <t>Number of persons who are Multi-Racial (all other) in Parenting Youth households in Transitional Housing</t>
  </si>
  <si>
    <t>Number of persons who are Native Hawaiian or Pacific Islander &amp; Hispanic/Latina/e/o in Parenting Youth households in Transitional Housing</t>
  </si>
  <si>
    <t>Number of persons who are Native Hawaiian or Pacific Islander (only) in Parenting Youth households in Transitional Housing</t>
  </si>
  <si>
    <t>Number of persons who are White &amp; Hispanic/Latina/e/o in Parenting Youth households in Transitional Housing</t>
  </si>
  <si>
    <t>Number of persons who are White (only) in Parenting Youth households in Transitional Housing</t>
  </si>
  <si>
    <t>Number of persons  in Parenting Youth households who are Unsheltered</t>
  </si>
  <si>
    <t>Number of persons who are under 18 in Parenting Youth households who are Unsheltered</t>
  </si>
  <si>
    <t>Number of persons who are 18-24 in Parenting Youth households who are Unsheltered</t>
  </si>
  <si>
    <t>Number of persons who are Hispanic/Latina/e/o in Parenting Youth households who are Unsheltered</t>
  </si>
  <si>
    <t>Number of persons who are American Indian, Alaska Native, or Indigenous &amp; Hispanic/Latina/e/o in Parenting Youth households who are Unsheltered</t>
  </si>
  <si>
    <t>Number of persons who are American Indian, Alaska Native, or Indigenous (only) in Parenting Youth households who are Unsheltered</t>
  </si>
  <si>
    <t>Number of persons who are Asian or Asian American &amp; Hispanic/Latina/e/o in Parenting Youth households who are Unsheltered</t>
  </si>
  <si>
    <t>Number of persons who are Asian or Asian American (only) in Parenting Youth households who are Unsheltered</t>
  </si>
  <si>
    <t>Number of persons who are Black, African American, or African &amp; Hispanic/Latina/e/o in Parenting Youth households who are Unsheltered</t>
  </si>
  <si>
    <t>Number of persons who are Black, African American, or African (only) in Parenting Youth households who are Unsheltered</t>
  </si>
  <si>
    <t>Number of persons who are Middle Eastern or North African &amp; Hispanic/Latina/e/o in Parenting Youth households who are Unsheltered</t>
  </si>
  <si>
    <t>Number of persons who are Middle Eastern or North African (only) in Parenting Youth households who are Unsheltered</t>
  </si>
  <si>
    <t>Number of persons who are Multi-Racial &amp; Hispanic/Latina/e/o in Parenting Youth households who are Unsheltered</t>
  </si>
  <si>
    <t>Number of persons who are Multi-Racial (all other) in Parenting Youth households who are Unsheltered</t>
  </si>
  <si>
    <t>Number of persons who are Native Hawaiian or Pacific Islander &amp; Hispanic/Latina/e/o in Parenting Youth households who are Unsheltered</t>
  </si>
  <si>
    <t>Number of persons who are Native Hawaiian or Pacific Islander (only) in Parenting Youth households who are Unsheltered</t>
  </si>
  <si>
    <t>Number of persons who are White &amp; Hispanic/Latina/e/o in Parenting Youth households who are Unsheltered</t>
  </si>
  <si>
    <t>Number of persons who are White (only) in Parenting Youth households who are Unsheltered</t>
  </si>
  <si>
    <t>Number of Chronically Homeless,  Parenting Youth households who are Unsheltered</t>
  </si>
  <si>
    <t>Number of persons who are Chronically Homeless in Parenting Youth households who are Unsheltered</t>
  </si>
  <si>
    <t>Parenting Youth: Notes</t>
  </si>
  <si>
    <t>Total number of  Veteran Adult and Child households in Emergency Shelter</t>
  </si>
  <si>
    <t>Number of Persons  in Veteran Adult and Child households in Emergency Shelter</t>
  </si>
  <si>
    <t>Number of Persons who are Veterans in Veteran Adult and Child households in Emergency Shelter</t>
  </si>
  <si>
    <t>Number of Veterans who are Hispanic/Latina/e/o in Adult and Child households in Emergency Shelter</t>
  </si>
  <si>
    <t>Number of Veterans who are American Indian, Alaska Native, or Indigenous &amp; Hispanic/Latina/e/o in Adult and Child households in Emergency Shelter</t>
  </si>
  <si>
    <t>Number of Veterans who are American Indian, Alaska Native, or Indigenous (only) in Adult and Child households in Emergency Shelter</t>
  </si>
  <si>
    <t>Number of Veterans who are Asian or Asian American &amp; Hispanic/Latina/e/o in Adult and Child households in Emergency Shelter</t>
  </si>
  <si>
    <t>Number of Veterans who are Asian or Asian American (only) in Adult and Child households in Emergency Shelter</t>
  </si>
  <si>
    <t>Number of Veterans who are Black, African American, or African &amp; Hispanic/Latina/e/o in Adult and Child households in Emergency Shelter</t>
  </si>
  <si>
    <t>Number of Veterans who are Black, African American, or African (only) in Adult and Child households in Emergency Shelter</t>
  </si>
  <si>
    <t>Number of Veterans who are Middle Eastern or North African &amp; Hispanic/Latina/e/o in Adult and Child households in Emergency Shelter</t>
  </si>
  <si>
    <t>Number of Veterans who are Middle Eastern or North African (only) in Adult and Child households in Emergency Shelter</t>
  </si>
  <si>
    <t>Number of Veterans who are Multi-Racial &amp; Hispanic/Latina/e/o in Adult and Child households in Emergency Shelter</t>
  </si>
  <si>
    <t>Number of Veterans who are Multi-Racial (all other) in Adult and Child households in Emergency Shelter</t>
  </si>
  <si>
    <t>Number of Veterans who are Native Hawaiian or Pacific Islander &amp; Hispanic/Latina/e/o in Adult and Child households in Emergency Shelter</t>
  </si>
  <si>
    <t>Number of Veterans who are Native Hawaiian or Pacific Islander (only) in Adult and Child households in Emergency Shelter</t>
  </si>
  <si>
    <t>Number of Veterans who are White &amp; Hispanic/Latina/e/o in Adult and Child households in Emergency Shelter</t>
  </si>
  <si>
    <t>Number of Veterans who are White (only) in Adult and Child households in Emergency Shelter</t>
  </si>
  <si>
    <t>Number of Chronically Homeless,  Veteran Adult and Child households in Emergency Shelter</t>
  </si>
  <si>
    <t>Number of Persons who are Chronically Homeless in Veteran Adult and Child households in Emergency Shelter</t>
  </si>
  <si>
    <t>Total number of  Veteran Adult and Child households in Transitional Housing</t>
  </si>
  <si>
    <t>Number of Persons  in Veteran Adult and Child households in Transitional Housing</t>
  </si>
  <si>
    <t>Number of Persons who are Veterans in Veteran Adult and Child households in Transitional Housing</t>
  </si>
  <si>
    <t>Number of Veterans who are Hispanic/Latina/e/o in Adult and Child households in Transitional Housing</t>
  </si>
  <si>
    <t>Number of Veterans who are American Indian, Alaska Native, or Indigenous &amp; Hispanic/Latina/e/o in Adult and Child households in Transitional Housing</t>
  </si>
  <si>
    <t>Number of Veterans who are American Indian, Alaska Native, or Indigenous (only) in Adult and Child households in Transitional Housing</t>
  </si>
  <si>
    <t>Number of Veterans who are Asian or Asian American &amp; Hispanic/Latina/e/o in Adult and Child households in Transitional Housing</t>
  </si>
  <si>
    <t>Number of Veterans who are Asian or Asian American (only) in Adult and Child households in Transitional Housing</t>
  </si>
  <si>
    <t>Number of Veterans who are Black, African American, or African &amp; Hispanic/Latina/e/o in Adult and Child households in Transitional Housing</t>
  </si>
  <si>
    <t>Number of Veterans who are Black, African American, or African (only) in Adult and Child households in Transitional Housing</t>
  </si>
  <si>
    <t>Number of Veterans who are Middle Eastern or North African &amp; Hispanic/Latina/e/o in Adult and Child households in Transitional Housing</t>
  </si>
  <si>
    <t>Number of Veterans who are Middle Eastern or North African (only) in Adult and Child households in Transitional Housing</t>
  </si>
  <si>
    <t>Number of Veterans who are Multi-Racial &amp; Hispanic/Latina/e/o in Adult and Child households in Transitional Housing</t>
  </si>
  <si>
    <t>Number of Veterans who are Multi-Racial (all other) in Adult and Child households in Transitional Housing</t>
  </si>
  <si>
    <t>Number of Veterans who are Native Hawaiian or Pacific Islander &amp; Hispanic/Latina/e/o in Adult and Child households in Transitional Housing</t>
  </si>
  <si>
    <t>Number of Veterans who are Native Hawaiian or Pacific Islander (only) in Adult and Child households in Transitional Housing</t>
  </si>
  <si>
    <t>Number of Veterans who are White &amp; Hispanic/Latina/e/o in Adult and Child households in Transitional Housing</t>
  </si>
  <si>
    <t>Number of Veterans who are White (only) in Adult and Child households in Transitional Housing</t>
  </si>
  <si>
    <t>Total number of  Veteran Adult and Child households who are Unsheltered</t>
  </si>
  <si>
    <t>Number of Persons  in Veteran Adult and Child households who are Unsheltered</t>
  </si>
  <si>
    <t>Number of Persons who are Veterans in Veteran Adult and Child households who are Unsheltered</t>
  </si>
  <si>
    <t>Number of Veterans who are Hispanic/Latina/e/o in Adult and Child households who are Unsheltered</t>
  </si>
  <si>
    <t>Number of Veterans who are American Indian, Alaska Native, or Indigenous &amp; Hispanic/Latina/e/o in Adult and Child households who are Unsheltered</t>
  </si>
  <si>
    <t>Number of Veterans who are American Indian, Alaska Native, or Indigenous (only) in Adult and Child households who are Unsheltered</t>
  </si>
  <si>
    <t>Number of Veterans who are Asian or Asian American &amp; Hispanic/Latina/e/o in Adult and Child households who are Unsheltered</t>
  </si>
  <si>
    <t>Number of Veterans who are Asian or Asian American (only) in Adult and Child households who are Unsheltered</t>
  </si>
  <si>
    <t>Number of Veterans who are Black, African American, or African &amp; Hispanic/Latina/e/o in Adult and Child households who are Unsheltered</t>
  </si>
  <si>
    <t>Number of Veterans who are Black, African American, or African (only) in Adult and Child households who are Unsheltered</t>
  </si>
  <si>
    <t>Number of Veterans who are Middle Eastern or North African &amp; Hispanic/Latina/e/o in Adult and Child households who are Unsheltered</t>
  </si>
  <si>
    <t>Number of Veterans who are Middle Eastern or North African (only) in Adult and Child households who are Unsheltered</t>
  </si>
  <si>
    <t>Number of Veterans who are Multi-Racial &amp; Hispanic/Latina/e/o in Adult and Child households who are Unsheltered</t>
  </si>
  <si>
    <t>Number of Veterans who are Multi-Racial (all other) in Adult and Child households who are Unsheltered</t>
  </si>
  <si>
    <t>Number of Veterans who are Native Hawaiian or Pacific Islander &amp; Hispanic/Latina/e/o in Adult and Child households who are Unsheltered</t>
  </si>
  <si>
    <t>Number of Veterans who are Native Hawaiian or Pacific Islander (only) in Adult and Child households who are Unsheltered</t>
  </si>
  <si>
    <t>Number of Veterans who are White &amp; Hispanic/Latina/e/o in Adult and Child households who are Unsheltered</t>
  </si>
  <si>
    <t>Number of Veterans who are White (only) in Adult and Child households who are Unsheltered</t>
  </si>
  <si>
    <t>Number of Chronically Homeless,  Veteran Adult and Child households who are Unsheltered</t>
  </si>
  <si>
    <t>Number of Persons who are Chronically Homeless in Veteran Adult and Child households who are Unsheltered</t>
  </si>
  <si>
    <t>AC Veterans: Notes</t>
  </si>
  <si>
    <t>Total number of  Adult Only Veteran households in Emergency Shelter</t>
  </si>
  <si>
    <t>Number of Persons  in Adult Only Veteran households in Emergency Shelter</t>
  </si>
  <si>
    <t>Number of Persons Who are Veterans in Adult Only Veteran households in Emergency Shelter</t>
  </si>
  <si>
    <t>Number of Veterans who are Hispanic/Latina/e/o in Adult Only households in Emergency Shelter</t>
  </si>
  <si>
    <t>Number of Veterans who are American Indian, Alaska Native, or Indigenous &amp; Hispanic/Latina/e/o in Adult Only households in Emergency Shelter</t>
  </si>
  <si>
    <t>Number of Veterans who are American Indian, Alaska Native, or Indigenous (only) in Adult Only households in Emergency Shelter</t>
  </si>
  <si>
    <t>Number of Veterans who are Asian or Asian American &amp; Hispanic/Latina/e/o in Adult Only households in Emergency Shelter</t>
  </si>
  <si>
    <t>Number of Veterans who are Asian or Asian American (only) in Adult Only households in Emergency Shelter</t>
  </si>
  <si>
    <t>Number of Veterans who are Black, African American, or African &amp; Hispanic/Latina/e/o in Adult Only households in Emergency Shelter</t>
  </si>
  <si>
    <t>Number of Veterans who are Black, African American, or African (only) in Adult Only households in Emergency Shelter</t>
  </si>
  <si>
    <t>Number of Veterans who are Middle Eastern or North African &amp; Hispanic/Latina/e/o in Adult Only households in Emergency Shelter</t>
  </si>
  <si>
    <t>Number of Veterans who are Middle Eastern or North African (only) in Adult Only households in Emergency Shelter</t>
  </si>
  <si>
    <t>Number of Veterans who are Multi-Racial &amp; Hispanic/Latina/e/o in Adult Only households in Emergency Shelter</t>
  </si>
  <si>
    <t>Number of Veterans who are Multi-Racial (all other) in Adult Only households in Emergency Shelter</t>
  </si>
  <si>
    <t>Number of Veterans who are Native Hawaiian or Pacific Islander &amp; Hispanic/Latina/e/o in Adult Only households in Emergency Shelter</t>
  </si>
  <si>
    <t>Number of Veterans who are Native Hawaiian or Pacific Islander (only) in Adult Only households in Emergency Shelter</t>
  </si>
  <si>
    <t>Number of Veterans who are White &amp; Hispanic/Latina/e/o in Adult Only households in Emergency Shelter</t>
  </si>
  <si>
    <t>Number of Veterans who are White (only) in Adult Only households in Emergency Shelter</t>
  </si>
  <si>
    <t>Number of Persons who are Chronically Homeless in Adult Only Veteran households in Emergency Shelter</t>
  </si>
  <si>
    <t>Total number of  Adult Only Veteran households in Transitional Housing</t>
  </si>
  <si>
    <t>Number of Persons  in Adult Only Veteran households in Transitional Housing</t>
  </si>
  <si>
    <t>Number of Persons Who are Veterans in Adult Only Veteran households in Transitional Housing</t>
  </si>
  <si>
    <t>Number of Veterans who are Hispanic/Latina/e/o in Adult Only households in Transitional Housing</t>
  </si>
  <si>
    <t>Number of Veterans who are American Indian, Alaska Native, or Indigenous &amp; Hispanic/Latina/e/o in Adult Only households in Transitional Housing</t>
  </si>
  <si>
    <t>Number of Veterans who are American Indian, Alaska Native, or Indigenous (only) in Adult Only households in Transitional Housing</t>
  </si>
  <si>
    <t>Number of Veterans who are Asian or Asian American &amp; Hispanic/Latina/e/o in Adult Only households in Transitional Housing</t>
  </si>
  <si>
    <t>Number of Veterans who are Asian or Asian American (only) in Adult Only households in Transitional Housing</t>
  </si>
  <si>
    <t>Number of Veterans who are Black, African American, or African &amp; Hispanic/Latina/e/o in Adult Only households in Transitional Housing</t>
  </si>
  <si>
    <t>Number of Veterans who are Black, African American, or African (only) in Adult Only households in Transitional Housing</t>
  </si>
  <si>
    <t>Number of Veterans who are Middle Eastern or North African &amp; Hispanic/Latina/e/o in Adult Only households in Transitional Housing</t>
  </si>
  <si>
    <t>Number of Veterans who are Middle Eastern or North African (only) in Adult Only households in Transitional Housing</t>
  </si>
  <si>
    <t>Number of Veterans who are Multi-Racial &amp; Hispanic/Latina/e/o in Adult Only households in Transitional Housing</t>
  </si>
  <si>
    <t>Number of Veterans who are Multi-Racial (all other) in Adult Only households in Transitional Housing</t>
  </si>
  <si>
    <t>Number of Veterans who are Native Hawaiian or Pacific Islander &amp; Hispanic/Latina/e/o in Adult Only households in Transitional Housing</t>
  </si>
  <si>
    <t>Number of Veterans who are Native Hawaiian or Pacific Islander (only) in Adult Only households in Transitional Housing</t>
  </si>
  <si>
    <t>Number of Veterans who are White &amp; Hispanic/Latina/e/o in Adult Only households in Transitional Housing</t>
  </si>
  <si>
    <t>Number of Veterans who are White (only) in Adult Only households in Transitional Housing</t>
  </si>
  <si>
    <t>Total number of  Adult Only Veteran households in Safe Haven</t>
  </si>
  <si>
    <t>Number of Persons  in Adult Only Veteran households in Safe Haven</t>
  </si>
  <si>
    <t>Number of Persons Who are Veterans in Adult Only Veteran households in Safe Haven</t>
  </si>
  <si>
    <t>Number of Veterans who are Hispanic/Latina/e/o in Adult Only households in Safe Haven</t>
  </si>
  <si>
    <t>Number of Veterans who are American Indian, Alaska Native, or Indigenous &amp; Hispanic/Latina/e/o in Adult Only households in Safe Haven</t>
  </si>
  <si>
    <t>Number of Veterans who are American Indian, Alaska Native, or Indigenous (only) in Adult Only households in Safe Haven</t>
  </si>
  <si>
    <t>Number of Veterans who are Asian or Asian American &amp; Hispanic/Latina/e/o in Adult Only households in Safe Haven</t>
  </si>
  <si>
    <t>Number of Veterans who are Asian or Asian American (only) in Adult Only households in Safe Haven</t>
  </si>
  <si>
    <t>Number of Veterans who are Black, African American, or African &amp; Hispanic/Latina/e/o in Adult Only households in Safe Haven</t>
  </si>
  <si>
    <t>Number of Veterans who are Black, African American, or African (only) in Adult Only households in Safe Haven</t>
  </si>
  <si>
    <t>Number of Veterans who are Middle Eastern or North African &amp; Hispanic/Latina/e/o in Adult Only households in Safe Haven</t>
  </si>
  <si>
    <t>Number of Veterans who are Middle Eastern or North African (only) in Adult Only households in Safe Haven</t>
  </si>
  <si>
    <t>Number of Veterans who are Multi-Racial &amp; Hispanic/Latina/e/o in Adult Only households in Safe Haven</t>
  </si>
  <si>
    <t>Number of Veterans who are Multi-Racial (all other) in Adult Only households in Safe Haven</t>
  </si>
  <si>
    <t>Number of Veterans who are Native Hawaiian or Pacific Islander &amp; Hispanic/Latina/e/o in Adult Only households in Safe Haven</t>
  </si>
  <si>
    <t>Number of Veterans who are Native Hawaiian or Pacific Islander (only) in Adult Only households in Safe Haven</t>
  </si>
  <si>
    <t>Number of Veterans who are White &amp; Hispanic/Latina/e/o in Adult Only households in Safe Haven</t>
  </si>
  <si>
    <t>Number of Veterans who are White (only) in Adult Only households in Safe Haven</t>
  </si>
  <si>
    <t>Number of Persons who are Chronically Homeless in Adult Only Veteran households in Safe Haven</t>
  </si>
  <si>
    <t>Total number of  Adult Only Veteran households who are Unsheltered</t>
  </si>
  <si>
    <t>Number of Persons  in Adult Only Veteran households who are Unsheltered</t>
  </si>
  <si>
    <t>Number of Persons Who are Veterans in Adult Only Veteran households who are Unsheltered</t>
  </si>
  <si>
    <t>Number of Veterans who are Hispanic/Latina/e/o in Adult Only households who are Unsheltered</t>
  </si>
  <si>
    <t>Number of Veterans who are American Indian, Alaska Native, or Indigenous &amp; Hispanic/Latina/e/o in Adult Only households who are Unsheltered</t>
  </si>
  <si>
    <t>Number of Veterans who are American Indian, Alaska Native, or Indigenous (only) in Adult Only households who are Unsheltered</t>
  </si>
  <si>
    <t>Number of Veterans who are Asian or Asian American &amp; Hispanic/Latina/e/o in Adult Only households who are Unsheltered</t>
  </si>
  <si>
    <t>Number of Veterans who are Asian or Asian American (only) in Adult Only households who are Unsheltered</t>
  </si>
  <si>
    <t>Number of Veterans who are Black, African American, or African &amp; Hispanic/Latina/e/o in Adult Only households who are Unsheltered</t>
  </si>
  <si>
    <t>Number of Veterans who are Black, African American, or African (only) in Adult Only households who are Unsheltered</t>
  </si>
  <si>
    <t>Number of Veterans who are Middle Eastern or North African &amp; Hispanic/Latina/e/o in Adult Only households who are Unsheltered</t>
  </si>
  <si>
    <t>Number of Veterans who are Middle Eastern or North African (only) in Adult Only households who are Unsheltered</t>
  </si>
  <si>
    <t>Number of Veterans who are Multi-Racial &amp; Hispanic/Latina/e/o in Adult Only households who are Unsheltered</t>
  </si>
  <si>
    <t>Number of Veterans who are Multi-Racial (all other) in Adult Only households who are Unsheltered</t>
  </si>
  <si>
    <t>Number of Veterans who are Native Hawaiian or Pacific Islander &amp; Hispanic/Latina/e/o in Adult Only households who are Unsheltered</t>
  </si>
  <si>
    <t>Number of Veterans who are Native Hawaiian or Pacific Islander (only) in Adult Only households who are Unsheltered</t>
  </si>
  <si>
    <t>Number of Veterans who are White &amp; Hispanic/Latina/e/o in Adult Only households who are Unsheltered</t>
  </si>
  <si>
    <t>Number of Veterans who are White (only) in Adult Only households who are Unsheltered</t>
  </si>
  <si>
    <t>Number of Persons who are Chronically Homeless in Adult Only Veteran households who are Unsheltered</t>
  </si>
  <si>
    <t>AO Veterans: Notes</t>
  </si>
  <si>
    <t>What data source(s) was used to produce the total number of people included in the sheltered population (staying in an emergency shelter, Safe Haven, or transitional housing) on the night of the count? HMIS Data</t>
  </si>
  <si>
    <t>What data source(s) was used to produce the total number of people included in the sheltered population (staying in an emergency shelter, Safe Haven, or transitional housing) on the night of the count? Provider-level surveys</t>
  </si>
  <si>
    <t>What data source(s) was used to produce the total number of people included in the sheltered population (staying in an emergency shelter, Safe Haven, or transitional housing) on the night of the count? Client-level surveys</t>
  </si>
  <si>
    <t>What data source(s) was used to produce the total number of people included in the sheltered population (staying in an emergency shelter, Safe Haven, or transitional housing) on the night of the count? Observation</t>
  </si>
  <si>
    <t>What data source(s) was used to produce the total number of people included in the sheltered population (staying in an emergency shelter, Safe Haven, or transitional housing) on the night of the count? Other</t>
  </si>
  <si>
    <t>What data source(s) was used to produce the total number of people included in the sheltered population (staying in an emergency shelter, Safe Haven, or transitional housing) on the night of the count? Total</t>
  </si>
  <si>
    <t>Was the CoC able to collect information about the number of people being sheltered on the night of the count from all emergency shelters, Safe Havens, and transitional housing projects listed on the HIC or only some? Complete census count</t>
  </si>
  <si>
    <t>What information or method(s) was used to de-duplicate the count of the total number of people included in the sheltered population? Comparison of personally identifying information (PII), such as name, date of birth, and Social Security Number</t>
  </si>
  <si>
    <t>What information or method(s) was used to de-duplicate the count of the total number of people included in the sheltered population? Comparison of unique client identifiers (not PII)</t>
  </si>
  <si>
    <t>What information or method(s) was used to de-duplicate the count of the total number of people included in the sheltered population? Blitz count of persons in shelters (i.e., count occurred at same time to avoid double counting)</t>
  </si>
  <si>
    <t>What information or method(s) was used to de-duplicate the count of the total number of people included in the sheltered population? Interview/survey question(s) with screening questions (e.g., have you already completed a count survey)</t>
  </si>
  <si>
    <t>What information or method(s) was used to de-duplicate the count of the total number of people included in the sheltered population? No specific approach was used</t>
  </si>
  <si>
    <t>What information or method(s) was used to de-duplicate the count of the total number of people included in the sheltered population? Other (please specify)</t>
  </si>
  <si>
    <t>What information or method(s) was used to de-duplicate the count of the total number of people included in the sheltered population? Other (description)</t>
  </si>
  <si>
    <t>Looking at the change in your sheltered count from last year's count, please choose the three reasons you believe best explains these changes from the drop-down list below.  Change in PIT count methodology</t>
  </si>
  <si>
    <t>Looking at the change in your sheltered count from last year's count, please choose the three reasons you believe best explains these changes from the drop-down list below.  Change in PIT participation of programs serving general homeless populations (e.g., singles, families)</t>
  </si>
  <si>
    <t>Looking at the change in your sheltered count from last year's count, please choose the three reasons you believe best explains these changes from the drop-down list below.  Change in PIT participation of programs serving subpopulations (e.g., veterans, youth)</t>
  </si>
  <si>
    <t>Looking at the change in your sheltered count from last year's count, please choose the three reasons you believe best explains these changes from the drop-down list below.  Change in PIT count training</t>
  </si>
  <si>
    <t>Looking at the change in your sheltered count from last year's count, please choose the three reasons you believe best explains these changes from the drop-down list below.  Change in number of volunteers for PIT count</t>
  </si>
  <si>
    <t>Looking at the change in your sheltered count from last year's count, please choose the three reasons you believe best explains these changes from the drop-down list below.  Change in awareness of PIT count and relevant resources</t>
  </si>
  <si>
    <t>Looking at the change in your sheltered count from last year's count, please choose the three reasons you believe best explains these changes from the drop-down list below.  Change in CoC geographic coverage area</t>
  </si>
  <si>
    <t>Looking at the change in your sheltered count from last year's count, please choose the three reasons you believe best explains these changes from the drop-down list below.  Change in emergency shelter capacity</t>
  </si>
  <si>
    <t>Looking at the change in your sheltered count from last year's count, please choose the three reasons you believe best explains these changes from the drop-down list below.  Change in transitional housing capacity</t>
  </si>
  <si>
    <t>Looking at the change in your sheltered count from last year's count, please choose the three reasons you believe best explains these changes from the drop-down list below.  Change in rapid re-housing capacity</t>
  </si>
  <si>
    <t>Looking at the change in your sheltered count from last year's count, please choose the three reasons you believe best explains these changes from the drop-down list below.  Change in homelessness prevention capacity</t>
  </si>
  <si>
    <t>Looking at the change in your sheltered count from last year's count, please choose the three reasons you believe best explains these changes from the drop-down list below.  Change in permanent supportive housing capacity</t>
  </si>
  <si>
    <t>Looking at the change in your sheltered count from last year's count, please choose the three reasons you believe best explains these changes from the drop-down list below.  Change in other supportive housing subsidy capacity</t>
  </si>
  <si>
    <t>Looking at the change in your sheltered count from last year's count, please choose the three reasons you believe best explains these changes from the drop-down list below.  Change in landlord partnerships</t>
  </si>
  <si>
    <t>Looking at the change in your sheltered count from last year's count, please choose the three reasons you believe best explains these changes from the drop-down list below.  Impact of coordinated entry</t>
  </si>
  <si>
    <t>Looking at the change in your sheltered count from last year's count, please choose the three reasons you believe best explains these changes from the drop-down list below.  Impact of Housing First practices</t>
  </si>
  <si>
    <t>Looking at the change in your sheltered count from last year's count, please choose the three reasons you believe best explains these changes from the drop-down list below.  Change in availability of affordable housing</t>
  </si>
  <si>
    <t>Looking at the change in your sheltered count from last year's count, please choose the three reasons you believe best explains these changes from the drop-down list below.  Change in economic conditions (employment rate, etc.)</t>
  </si>
  <si>
    <t>Looking at the change in your sheltered count from last year's count, please choose the three reasons you believe best explains these changes from the drop-down list below.  Change in weather-related conditions</t>
  </si>
  <si>
    <t>Looking at the change in your sheltered count from last year's count, please choose the three reasons you believe best explains these changes from the drop-down list below.  Change in capacity due to COVID-19</t>
  </si>
  <si>
    <t>Looking at the change in your sheltered count from last year's count, please choose the three reasons you believe best explains these changes from the drop-down list below.  Change in participation of programs due to COVID-19</t>
  </si>
  <si>
    <t>Looking at the change in your sheltered count from last year's count, please choose the three reasons you believe best explains these changes from the drop-down list below.  Other (please specify)</t>
  </si>
  <si>
    <t>Looking at the change in your sheltered count from last year's count, please choose the three reasons you believe best explains these changes from the drop-down list below.  Other (description)</t>
  </si>
  <si>
    <t>Looking at the change in your sheltered count from last year's count, please choose the three reasons you believe best explains these changes from the drop-down list below.  Please provide a summary description of the selected factors and how they impacted PIT count implementation</t>
  </si>
  <si>
    <t>What approach(es) was used to count the total number of people included in the unsheltered population during the PIT count? (select all that apply) "Night of the count" - census</t>
  </si>
  <si>
    <t>Did you cover the entire geography of your CoC during the night of the count?</t>
  </si>
  <si>
    <t>What were the reasons you were unable to cover the entire geography (select all that apply)? Volunteer/staff capacity</t>
  </si>
  <si>
    <t>What were the reasons you were unable to cover the entire geography (select all that apply)? Weather conditions limited access to areas</t>
  </si>
  <si>
    <t>What were the reasons you were unable to cover the entire geography (select all that apply)? Did not include uninhabitable areas</t>
  </si>
  <si>
    <t>What were the reasons you were unable to cover the entire geography (select all that apply)? Did not include gated communities or other inaccessible areas of the CoC</t>
  </si>
  <si>
    <t>What were the reasons you were unable to cover the entire geography (select all that apply)? Other (please specify)</t>
  </si>
  <si>
    <t>What were the reasons you were unable to cover the entire geography (select all that apply)? Other (description)</t>
  </si>
  <si>
    <t>What approach(es) was used to count the total number of people included in the unsheltered population during the PIT count? (select all that apply) "Night of the count" - known locations only</t>
  </si>
  <si>
    <t>How did the CoC select the areas that were included for canvassing? An effort was made to use local knowledge (such as outreach workers and other local expertise) to target known locations (e.g. areas with known concentrations of people experiencing unsheltered homelessness)</t>
  </si>
  <si>
    <t>How did the CoC select the areas that were included for canvassing? Data from prior PIT counts</t>
  </si>
  <si>
    <t>How did the CoC select the areas that were included for canvassing? Other (please specify)</t>
  </si>
  <si>
    <t>How did the CoC select the areas that were included for canvassing? Other (description)</t>
  </si>
  <si>
    <t>What approach(es) was used to count the total number of people included in the unsheltered population during the PIT count? (select all that apply) "Night of the count" - random or stratified random sample</t>
  </si>
  <si>
    <t>How did you determine your sampling approach? Worked with an external statistician</t>
  </si>
  <si>
    <t>How did you determine your sampling approach? Used HUD's sampling tool</t>
  </si>
  <si>
    <t>How did you determine your sampling approach? Used in-house expertise</t>
  </si>
  <si>
    <t>How did you determine your sampling approach? Other (please specify)</t>
  </si>
  <si>
    <t>How did you determine your sampling approach? Other (description)</t>
  </si>
  <si>
    <t>How did the CoC select the areas that were included for canvassing (select all that apply)? Areas were selected randomly</t>
  </si>
  <si>
    <t>How did the CoC select the areas that were included for canvassing (select all that apply)? Areas were stratified based on the likelihood of finding people experiencing homelessness during the PIT count</t>
  </si>
  <si>
    <t>How did the CoC select the areas that were included for canvassing (select all that apply)? Areas were not selected randomly, but an effort was made to select a sample of areas that "represented" the larger community</t>
  </si>
  <si>
    <t>How did the CoC select the areas that were included for canvassing (select all that apply)? Other (please specify)</t>
  </si>
  <si>
    <t>How did the CoC select the areas that were included for canvassing (select all that apply)? Other (description)</t>
  </si>
  <si>
    <t>What approach(es) was used to count the total number of people included in the unsheltered population during the PIT count? (select all that apply) Service-based count</t>
  </si>
  <si>
    <t>Where did you conduct the service-based count?</t>
  </si>
  <si>
    <t>Where did you conduct the service-based count? Other (description)</t>
  </si>
  <si>
    <t>For how many days after the PIT date did you conduct a service-based count?</t>
  </si>
  <si>
    <t>For how many days after the PIT date did you conduct a service-based count? Other (description)</t>
  </si>
  <si>
    <t>What approach(es) was used to count the total number of people included in the unsheltered population during the PIT count? (select all that apply) Administrative data</t>
  </si>
  <si>
    <t>What administrative data did you use for your unsheltered count? HMIS Data</t>
  </si>
  <si>
    <t>What administrative data did you use for your unsheltered count? CES data</t>
  </si>
  <si>
    <t>What administrative data did you use for your unsheltered count? A "By-Name-List</t>
  </si>
  <si>
    <t>What administrative data did you use for your unsheltered count? Street outreach data</t>
  </si>
  <si>
    <t>What administrative data did you use for your unsheltered count? Other (please specify)</t>
  </si>
  <si>
    <t>What administrative data did you use for your unsheltered count? Other (description)</t>
  </si>
  <si>
    <t>Were certain areas within the CoC geography specically excluded because the CoC had reason to believe there were no unsheltered people in those areas based on prior knowledge/experience? Yes</t>
  </si>
  <si>
    <t>Were certain areas within the CoC geography specically excluded because the CoC had reason to believe there were no unsheltered people in those areas based on prior knowledge/experience? Other (description)</t>
  </si>
  <si>
    <t>Did the CoC adjust the information in some way (e.g., statistical adjustment or extrapolation) to account for areas within the CoC geography that were not canvassed but where unsheltered people might have been on the night of the PIT count?</t>
  </si>
  <si>
    <t>Please describe any tools or experts used in conducting these adjustments</t>
  </si>
  <si>
    <t>Were certain areas within the CoC geography specifically excluded because of concerns related to public health and safety?</t>
  </si>
  <si>
    <t>What information or method(s) was used to de-duplicate the total count of people in the unsheltered
population? Comparison of personally identifying information (PII), such as name, date of birth, and Social Security Number</t>
  </si>
  <si>
    <t>What information or method(s) was used to de-duplicate the total count of people in the unsheltered
population? Comparison of unique client identifiers (not PII)</t>
  </si>
  <si>
    <t>What information or method(s) was used to de-duplicate the total count of people in the unsheltered
population? Blitz count of unsheltered people (i.e., canvassing of different areas occurred at same time to avoid double counting)</t>
  </si>
  <si>
    <t>What information or method(s) was used to de-duplicate the total count of people in the unsheltered
population? Interview/survey question(s) with screening questions (e.g., have you already completed a count survey)</t>
  </si>
  <si>
    <t>What information or method(s) was used to de-duplicate the total count of people in the unsheltered
population? No specific approach was used</t>
  </si>
  <si>
    <t>What information or method(s) was used to de-duplicate the total count of people in the unsheltered
population? Other (please specify)</t>
  </si>
  <si>
    <t>What information or method(s) was used to de-duplicate the total count of people in the unsheltered
population? Other (description)</t>
  </si>
  <si>
    <t>Looking at the change in your unsheltered count from last year's count, please choose up to three reasons that best explain these changes from the drop down list below. Please also provide a brief description of these specific factors Change in basic PIT count approach (e.g., switched from census to sample, the addition or removal of an observation element or service-based sites/events, a change in sampling method such as the addition of an extrapolation element, or a change in the use of HMIS or other datasets)</t>
  </si>
  <si>
    <t>Looking at the change in your unsheltered count from last year's count, please choose up to three reasons that best explain these changes from the drop down list below. Please also provide a brief description of these specific factors Change in basic PIT count approach,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</si>
  <si>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in implementing the PIT count (Select all that apply)</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</si>
  <si>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in method to account for undercount (e.g., service-based enumeration, decoys)</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</si>
  <si>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in PIT count training (e.g., more/less training options or online training)</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</si>
  <si>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in volunteers for PIT count (e.g. increase or decrease in volunteers overall, increase or descrease in volunteers with prior experience, included volunteers from law enforcement in implementtataion but did not in prior year)</t>
  </si>
  <si>
    <t>Looking at the change in your unsheltered count from last year's count, please choose up to three reasons that best explain these changes from the drop down list below. Please also provide a brief description of these specific factors Change in implementing the PIT count, Counted in fewer or more areas of jurisdiction</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</si>
  <si>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due to the composition of a CoC (e.g. CoC splitting or merging or adding/removing geography to a CoC)</t>
  </si>
  <si>
    <t>Looking at the change in your unsheltered count from last year's count, please choose up to three reasons that best explain these changes from the drop down list below. Please also provide a brief description of these specific factors Change in implementing the PIT count,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</si>
  <si>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in capacity (e.g., increase or decrease in beds/units available, more or less funding available for project type, more staff in prevention programs, fewer beds available due to COVID-19 social distancing protocols)</t>
  </si>
  <si>
    <t>Looking at the change in your unsheltered count from last year's count, please choose up to three reasons that best explain these changes from the drop down list below. Please also provide a brief description of these specific factors Change in capacity,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</si>
  <si>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in participation of partners and programs (e.g., increased PIT count participation from programs that serve youth or other populations, change in participation of programs due to COVID-19 restrictions)</t>
  </si>
  <si>
    <t>Looking at the change in your unsheltered count from last year's count, please choose up to three reasons that best explain these changes from the drop down list below. Please also provide a brief description of these specific factors Change in participation of partners and programs,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</si>
  <si>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due to policy implementation (e.g., implemented new coordinated entry system, increased oversight of Housing First practices, established partnerships with multiple new landlords)</t>
  </si>
  <si>
    <t>Looking at the change in your unsheltered count from last year's count, please choose up to three reasons that best explain these changes from the drop down list below. Please also provide a brief description of these specific factors Change due to policy implementation,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</si>
  <si>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due to natural factors (Select all that apply)</t>
  </si>
  <si>
    <t>Looking at the change in your unsheltered count from last year's count, please choose up to three reasons that best explain these changes from the drop down list below. Please also provide a brief description of these specific factors Change due to natural factors, Weather was considerably different than the last count (e.g., unseasonably hotter, colder, snowing more than usual, heavy rains)</t>
  </si>
  <si>
    <t>Looking at the change in your unsheltered count from last year's count, please choose up to three reasons that best explain these changes from the drop down list below. Please also provide a brief description of these specific factors Change due to natural factors, Impact of natural disaster (e.g. flood, hurricane, tornado, wildfires)</t>
  </si>
  <si>
    <t>Looking at the change in your unsheltered count from last year's count, please choose up to three reasons that best explain these changes from the drop down list below. Please also provide a brief description of these specific factors Change due to natural factors, Impact of public health crisis (e.g. COVID-19 pandemic, Monkeypox outbreak)</t>
  </si>
  <si>
    <t>Looking at the change in your unsheltered count from last year's count, please choose up to three reasons that best explain these changes from the drop down list below. Please also provide a brief description of these specific factors Change due to natural factors,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</si>
  <si>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Other (please specify)</t>
  </si>
  <si>
    <t>Looking at the change in your unsheltered count from last year's count, please choose up to three reasons that best explain these changes from the drop down list below. Please also provide a brief description of these specific factors Other (description)</t>
  </si>
  <si>
    <t>Please provide a summary description of the selected factors and how they impacted PIT count implementation</t>
  </si>
  <si>
    <t>Notes</t>
  </si>
  <si>
    <t>Updated On</t>
  </si>
  <si>
    <t>OH</t>
  </si>
  <si>
    <t>Ohio Balance of State CoC</t>
  </si>
  <si>
    <t>OH-507</t>
  </si>
  <si>
    <t>Submitted</t>
  </si>
  <si>
    <t>January 23, 2024</t>
  </si>
  <si>
    <t>Sheltered and Unsheltered Count</t>
  </si>
  <si>
    <t>Youth ages 18-24 who are reported on the All Homeless Populations table, but not the Unaccompanied Youth Households table were youth who were accompanied by a parent or guardian on the PIT night.</t>
  </si>
  <si>
    <t>For the 2024 PIT count, OH-507 saw an increase in people in shelter compared to 2023. This was likely due to more non-HMIS privately funded emergency shelters participating in this years count. OH-507 had several new PIT count leads across our 80 county continuum. These new leaders were knowledgeable about different privately funded ES in their communities and were able to get them to enter data.</t>
  </si>
  <si>
    <t>All homeless service providers were allowed to conduct a service-based count, but only about 35% chose to do one</t>
  </si>
  <si>
    <t>OH-507 contracted with Simtech Solutions to use their technology for sampling and extrapolation</t>
  </si>
  <si>
    <t>In 2024, OH-507 updated Known Locations/census tracts of where people experiencing unsheltered homelessness might be found on the night of the PIT. These Known Locations were then updated and converted to high probability areas for the purposes of sampling on the night of the count.</t>
  </si>
  <si>
    <t>In 2024, OH-507 had several new PIT count leads within various counties. This was the first year these leads planned and coordinated the count for their community.</t>
  </si>
  <si>
    <t>Ultimately, OH-507 only saw a 38 person increase in unsheltered homelessness across our 80 county CoC. This minor increase is likely due to the continued lack of affordable housing and competitive rental market. Additionally, as mentioned above, OH-507 had several new local PIT count leads that helped plan and implement the PIT count at the local level. These leaders assisted in updating Known Locations to help inform our sampling approach.</t>
  </si>
  <si>
    <t>May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</si>
</sst>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1010409]General"/>
    <numFmt numFmtId="165" formatCode="#,##0.0"/>
    <numFmt numFmtId="166" formatCode="0.0%"/>
  </numFmts>
  <fonts count="25" x14ac:knownFonts="1">
    <font>
      <sz val="11"/>
      <color theme="1"/>
      <name val="Calibri"/>
      <family val="2"/>
      <scheme val="minor"/>
    </font>
    <font>
      <sz val="11"/>
      <color theme="1"/>
      <name val="Aptos"/>
      <family val="2"/>
    </font>
    <font>
      <sz val="10"/>
      <name val="Arial"/>
      <family val="2"/>
    </font>
    <font>
      <i/>
      <sz val="11"/>
      <color rgb="FF7F7F7F"/>
      <name val="Calibri"/>
      <family val="2"/>
      <scheme val="minor"/>
    </font>
    <font>
      <sz val="14"/>
      <color indexed="56"/>
      <name val="Aptos Narrow"/>
      <family val="2"/>
    </font>
    <font>
      <sz val="11"/>
      <color theme="1"/>
      <name val="Aptos Narrow"/>
      <family val="2"/>
    </font>
    <font>
      <i/>
      <sz val="11"/>
      <color rgb="FF7F7F7F"/>
      <name val="Aptos Narrow"/>
      <family val="2"/>
    </font>
    <font>
      <b/>
      <sz val="11"/>
      <color indexed="9"/>
      <name val="Aptos Narrow"/>
      <family val="2"/>
    </font>
    <font>
      <b/>
      <sz val="11"/>
      <color theme="1"/>
      <name val="Aptos Narrow"/>
      <family val="2"/>
    </font>
    <font>
      <sz val="11"/>
      <color theme="0"/>
      <name val="Aptos Narrow"/>
      <family val="2"/>
    </font>
    <font>
      <sz val="11"/>
      <color theme="0" tint="-0.249977111117893"/>
      <name val="Aptos Narrow"/>
      <family val="2"/>
    </font>
    <font>
      <b/>
      <u/>
      <sz val="15"/>
      <color theme="1"/>
      <name val="Aptos Narrow"/>
      <family val="2"/>
    </font>
    <font>
      <b/>
      <sz val="15"/>
      <color theme="1"/>
      <name val="Aptos Narrow"/>
      <family val="2"/>
    </font>
    <font>
      <sz val="11"/>
      <color theme="1"/>
      <name val="Calibri"/>
      <family val="2"/>
      <scheme val="minor"/>
    </font>
    <font>
      <b/>
      <sz val="15"/>
      <color theme="3"/>
      <name val="Calibri"/>
      <family val="2"/>
      <scheme val="minor"/>
    </font>
    <font>
      <b/>
      <sz val="13"/>
      <color theme="3"/>
      <name val="Calibri"/>
      <family val="2"/>
      <scheme val="minor"/>
    </font>
    <font>
      <b/>
      <sz val="14"/>
      <name val="Aptos Narrow"/>
      <family val="2"/>
    </font>
    <font>
      <b/>
      <sz val="15"/>
      <name val="Aptos Narrow"/>
      <family val="2"/>
    </font>
    <font>
      <b/>
      <sz val="16"/>
      <color theme="1"/>
      <name val="Aptos Narrow"/>
      <family val="2"/>
    </font>
    <font>
      <b/>
      <sz val="16"/>
      <name val="Aptos Narrow"/>
      <family val="2"/>
    </font>
    <font>
      <sz val="11"/>
      <color rgb="FF000000"/>
      <name val="Calibri"/>
      <family val="2"/>
      <scheme val="minor"/>
    </font>
    <font>
      <sz val="11"/>
      <color rgb="FFFFFFFF"/>
      <name val="Calibri"/>
      <family val="2"/>
      <scheme val="minor"/>
    </font>
    <font>
      <sz val="15"/>
      <color theme="1"/>
      <name val="Aptos Narrow"/>
      <family val="2"/>
    </font>
    <font>
      <b/>
      <sz val="12"/>
      <name val="Aptos Narrow"/>
      <family val="2"/>
    </font>
    <font>
      <b/>
      <sz val="10"/>
      <color indexed="8"/>
      <name val="Helvetica Neue"/>
      <family val="2"/>
    </font>
  </fonts>
  <fills count="12">
    <fill>
      <patternFill patternType="none"/>
    </fill>
    <fill>
      <patternFill patternType="gray125"/>
    </fill>
    <fill>
      <patternFill patternType="solid">
        <fgColor theme="0"/>
        <bgColor indexed="64"/>
      </patternFill>
    </fill>
    <fill>
      <patternFill patternType="solid">
        <fgColor rgb="FF175892"/>
        <bgColor indexed="64"/>
      </patternFill>
    </fill>
    <fill>
      <patternFill patternType="solid">
        <fgColor indexed="56"/>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D9D9D9"/>
        <bgColor indexed="64"/>
      </patternFill>
    </fill>
    <fill>
      <patternFill patternType="solid">
        <fgColor rgb="FF000000"/>
        <bgColor indexed="64"/>
      </patternFill>
    </fill>
    <fill>
      <patternFill patternType="solid">
        <fgColor indexed="9"/>
        <bgColor auto="1"/>
      </patternFill>
    </fill>
    <fill>
      <patternFill patternType="solid">
        <fgColor indexed="12"/>
        <bgColor auto="1"/>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10">
    <xf numFmtId="0" fontId="0" fillId="0" borderId="0"/>
    <xf numFmtId="0" fontId="2" fillId="0" borderId="0">
      <alignment wrapText="1"/>
    </xf>
    <xf numFmtId="0" fontId="2" fillId="0" borderId="0">
      <alignment wrapText="1"/>
    </xf>
    <xf numFmtId="0" fontId="3" fillId="0" borderId="0" applyNumberFormat="0" applyFill="0" applyBorder="0" applyAlignment="0" applyProtection="0"/>
    <xf numFmtId="0" fontId="1" fillId="0" borderId="0"/>
    <xf numFmtId="0" fontId="14" fillId="0" borderId="3" applyNumberFormat="0" applyFill="0" applyAlignment="0" applyProtection="0"/>
    <xf numFmtId="3" fontId="13" fillId="0" borderId="0" applyFont="0" applyFill="0" applyBorder="0" applyProtection="0">
      <alignment horizontal="right" vertical="center" indent="1"/>
    </xf>
    <xf numFmtId="165" fontId="13" fillId="0" borderId="0" applyFont="0" applyFill="0" applyBorder="0" applyProtection="0">
      <alignment horizontal="right" vertical="center" indent="1"/>
    </xf>
    <xf numFmtId="166" fontId="13" fillId="0" borderId="0" applyFont="0" applyFill="0" applyBorder="0" applyProtection="0">
      <alignment horizontal="right" vertical="center" indent="1"/>
    </xf>
    <xf numFmtId="0" fontId="15" fillId="0" borderId="4" applyNumberFormat="0" applyFill="0" applyAlignment="0" applyProtection="0"/>
  </cellStyleXfs>
  <cellXfs count="59">
    <xf numFmtId="0" fontId="0" fillId="0" borderId="0" xfId="0"/>
    <xf numFmtId="164" fontId="12" fillId="0" borderId="0" xfId="1" applyNumberFormat="1" applyFont="1" applyAlignment="1">
      <alignment horizontal="left" vertical="center" readingOrder="1"/>
    </xf>
    <xf numFmtId="164" fontId="7" fillId="4" borderId="0" xfId="2" applyNumberFormat="1" applyFont="1" applyFill="1" applyAlignment="1">
      <alignment horizontal="centerContinuous" vertical="center" wrapText="1" readingOrder="1"/>
    </xf>
    <xf numFmtId="164" fontId="7" fillId="4" borderId="0" xfId="2" applyNumberFormat="1" applyFont="1" applyFill="1" applyAlignment="1">
      <alignment horizontal="centerContinuous" wrapText="1" readingOrder="1"/>
    </xf>
    <xf numFmtId="0" fontId="9" fillId="3" borderId="0" xfId="0" applyFont="1" applyFill="1" applyAlignment="1">
      <alignment horizontal="center" vertical="center" wrapText="1"/>
    </xf>
    <xf numFmtId="0" fontId="5" fillId="2" borderId="0" xfId="0" applyFont="1" applyFill="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3" fontId="5" fillId="5" borderId="2" xfId="0" applyNumberFormat="1" applyFont="1" applyFill="1" applyBorder="1" applyAlignment="1">
      <alignment vertical="center"/>
    </xf>
    <xf numFmtId="3" fontId="5" fillId="5" borderId="1" xfId="0" applyNumberFormat="1" applyFont="1" applyFill="1" applyBorder="1" applyAlignment="1">
      <alignment vertical="center"/>
    </xf>
    <xf numFmtId="0" fontId="5" fillId="0" borderId="1" xfId="0" applyFont="1" applyBorder="1" applyAlignment="1">
      <alignment horizontal="left" vertical="center"/>
    </xf>
    <xf numFmtId="3" fontId="5" fillId="2" borderId="1" xfId="0" applyNumberFormat="1" applyFont="1" applyFill="1" applyBorder="1" applyAlignment="1">
      <alignment vertical="center"/>
    </xf>
    <xf numFmtId="0" fontId="5" fillId="2" borderId="0" xfId="0" applyFont="1" applyFill="1" applyAlignment="1">
      <alignment horizontal="left" vertical="center"/>
    </xf>
    <xf numFmtId="10" fontId="8" fillId="2" borderId="0" xfId="0" applyNumberFormat="1" applyFont="1" applyFill="1" applyAlignment="1">
      <alignment vertical="center"/>
    </xf>
    <xf numFmtId="3" fontId="5" fillId="0" borderId="1" xfId="0" applyNumberFormat="1" applyFont="1" applyBorder="1" applyAlignment="1">
      <alignment vertical="center"/>
    </xf>
    <xf numFmtId="3" fontId="8" fillId="0" borderId="0" xfId="0" applyNumberFormat="1" applyFont="1" applyAlignment="1">
      <alignment vertical="center"/>
    </xf>
    <xf numFmtId="3" fontId="5" fillId="0" borderId="0" xfId="0" applyNumberFormat="1" applyFont="1" applyAlignment="1">
      <alignmen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3" fontId="5" fillId="6" borderId="1" xfId="0" applyNumberFormat="1" applyFont="1" applyFill="1" applyBorder="1" applyAlignment="1">
      <alignment vertical="center"/>
    </xf>
    <xf numFmtId="0" fontId="9" fillId="7" borderId="1" xfId="0" applyFont="1" applyFill="1" applyBorder="1" applyAlignment="1">
      <alignment vertical="center"/>
    </xf>
    <xf numFmtId="0" fontId="5" fillId="0" borderId="1" xfId="0" applyFont="1" applyBorder="1" applyAlignment="1">
      <alignment horizontal="left" vertical="center" wrapText="1"/>
    </xf>
    <xf numFmtId="3" fontId="5" fillId="2" borderId="2" xfId="6" applyFont="1" applyFill="1" applyBorder="1">
      <alignment horizontal="right" vertical="center" indent="1"/>
    </xf>
    <xf numFmtId="3" fontId="5" fillId="2" borderId="1" xfId="6" applyFont="1" applyFill="1" applyBorder="1">
      <alignment horizontal="right" vertical="center" indent="1"/>
    </xf>
    <xf numFmtId="3" fontId="5" fillId="6" borderId="2" xfId="6" applyFont="1" applyFill="1" applyBorder="1">
      <alignment horizontal="right" vertical="center" indent="1"/>
    </xf>
    <xf numFmtId="3" fontId="5" fillId="6" borderId="1" xfId="6" applyFont="1" applyFill="1" applyBorder="1">
      <alignment horizontal="right" vertical="center" indent="1"/>
    </xf>
    <xf numFmtId="3" fontId="5" fillId="0" borderId="2" xfId="6" applyFont="1" applyBorder="1">
      <alignment horizontal="right" vertical="center" indent="1"/>
    </xf>
    <xf numFmtId="3" fontId="5" fillId="0" borderId="1" xfId="6" applyFont="1" applyBorder="1">
      <alignment horizontal="right" vertical="center" indent="1"/>
    </xf>
    <xf numFmtId="22" fontId="0" fillId="0" borderId="0" xfId="0" applyNumberFormat="1"/>
    <xf numFmtId="14" fontId="0" fillId="0" borderId="0" xfId="0" applyNumberFormat="1"/>
    <xf numFmtId="164" fontId="19" fillId="0" borderId="0" xfId="1" applyNumberFormat="1" applyFont="1" applyAlignment="1">
      <alignment horizontal="left" vertical="center" readingOrder="1"/>
    </xf>
    <xf numFmtId="164" fontId="4" fillId="0" borderId="0" xfId="1" applyNumberFormat="1" applyFont="1" applyAlignment="1">
      <alignment horizontal="left" vertical="center" wrapText="1" readingOrder="1"/>
    </xf>
    <xf numFmtId="0" fontId="10" fillId="0" borderId="0" xfId="0" applyFont="1" applyAlignment="1">
      <alignment vertical="center"/>
    </xf>
    <xf numFmtId="164" fontId="18" fillId="0" borderId="0" xfId="1" applyNumberFormat="1" applyFont="1" applyAlignment="1">
      <alignment horizontal="left" vertical="center" readingOrder="1"/>
    </xf>
    <xf numFmtId="164" fontId="6" fillId="0" borderId="0" xfId="3" applyNumberFormat="1" applyFont="1" applyFill="1" applyAlignment="1">
      <alignment horizontal="left" vertical="center" readingOrder="1"/>
    </xf>
    <xf numFmtId="164" fontId="11" fillId="0" borderId="0" xfId="1" applyNumberFormat="1" applyFont="1" applyAlignment="1">
      <alignment horizontal="left" vertical="center" readingOrder="1"/>
    </xf>
    <xf numFmtId="164" fontId="16" fillId="0" borderId="0" xfId="1" applyNumberFormat="1" applyFont="1" applyAlignment="1">
      <alignment horizontal="left" vertical="center" readingOrder="1"/>
    </xf>
    <xf numFmtId="0" fontId="20" fillId="8" borderId="0" xfId="0" applyFont="1" applyFill="1"/>
    <xf numFmtId="0" fontId="21" fillId="9" borderId="0" xfId="0" applyFont="1" applyFill="1"/>
    <xf numFmtId="0" fontId="22" fillId="0" borderId="0" xfId="0" applyFont="1" applyAlignment="1">
      <alignment vertical="center"/>
    </xf>
    <xf numFmtId="0" fontId="5" fillId="0" borderId="0" xfId="0" applyFont="1"/>
    <xf numFmtId="0" fontId="17" fillId="0" borderId="0" xfId="5" applyFont="1" applyFill="1" applyBorder="1"/>
    <xf numFmtId="0" fontId="23" fillId="0" borderId="0" xfId="9" applyFont="1" applyBorder="1"/>
    <xf numFmtId="0" fontId="23" fillId="0" borderId="0" xfId="9" applyFont="1" applyFill="1" applyBorder="1"/>
    <xf numFmtId="49" fontId="24" fillId="10" borderId="5" xfId="0" applyNumberFormat="1" applyFont="1" applyFill="1" applyBorder="1" applyAlignment="1">
      <alignment vertical="top"/>
    </xf>
    <xf numFmtId="0" fontId="0" fillId="0" borderId="0" xfId="0" applyAlignment="1">
      <alignment vertical="top"/>
    </xf>
    <xf numFmtId="49" fontId="24" fillId="11" borderId="6" xfId="0" applyNumberFormat="1" applyFont="1" applyFill="1" applyBorder="1" applyAlignment="1">
      <alignment vertical="top"/>
    </xf>
    <xf numFmtId="49" fontId="0" fillId="0" borderId="7" xfId="0" applyNumberFormat="1" applyBorder="1" applyAlignment="1">
      <alignment vertical="top"/>
    </xf>
    <xf numFmtId="49" fontId="0" fillId="0" borderId="8" xfId="0" applyNumberFormat="1" applyBorder="1" applyAlignment="1">
      <alignment vertical="top"/>
    </xf>
    <xf numFmtId="49" fontId="0" fillId="0" borderId="8" xfId="0" applyNumberFormat="1" applyBorder="1" applyAlignment="1">
      <alignment vertical="top" wrapText="1"/>
    </xf>
    <xf numFmtId="49" fontId="24" fillId="11" borderId="9" xfId="0" applyNumberFormat="1" applyFont="1" applyFill="1" applyBorder="1" applyAlignment="1">
      <alignment vertical="top"/>
    </xf>
    <xf numFmtId="49" fontId="0" fillId="0" borderId="10" xfId="0" applyNumberFormat="1" applyBorder="1" applyAlignment="1">
      <alignment vertical="top"/>
    </xf>
    <xf numFmtId="49" fontId="0" fillId="0" borderId="11" xfId="0" applyNumberFormat="1" applyBorder="1" applyAlignment="1">
      <alignment vertical="top"/>
    </xf>
    <xf numFmtId="0" fontId="0" fillId="0" borderId="11" xfId="0" applyBorder="1" applyAlignment="1">
      <alignment vertical="top"/>
    </xf>
  </cellXfs>
  <cellStyles count="10">
    <cellStyle name="0DecWComma&amp;0" xfId="6" xr:uid="{49C9BAB5-1E27-48EC-92B0-CC9B4F034814}"/>
    <cellStyle name="1DecWComma&amp;0" xfId="7" xr:uid="{CB43589C-8D6A-4BDA-AFA9-E5361429950C}"/>
    <cellStyle name="Explanatory Text" xfId="3" builtinId="53"/>
    <cellStyle name="Heading 1 2" xfId="5" xr:uid="{E3FC9ACC-645F-4A08-B6C3-C66C56356BC6}"/>
    <cellStyle name="Heading 2 2" xfId="9" xr:uid="{AE6E557B-C7C2-4ADE-A331-D207295DADCC}"/>
    <cellStyle name="Normal" xfId="0" builtinId="0"/>
    <cellStyle name="Normal 2" xfId="1" xr:uid="{E8C68911-312A-4328-AA50-FC8F41EBFCD3}"/>
    <cellStyle name="Normal 2 2" xfId="2" xr:uid="{391D6831-603B-484B-BEC3-1ABE00B338BE}"/>
    <cellStyle name="Normal 3" xfId="4" xr:uid="{D01B08D1-5AF4-4939-9736-A857906CE36C}"/>
    <cellStyle name="Pct1Dec" xfId="8" xr:uid="{BCA5770B-B0DB-4C94-8921-8388C55377FE}"/>
  </cellStyles>
  <dxfs count="2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rgb="FF1C3A70"/>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HDXTableStyle2" pivot="0" count="6" xr9:uid="{D2A4CA04-A8EF-4546-9547-764BF0714EF9}">
      <tableStyleElement type="wholeTable" dxfId="21"/>
      <tableStyleElement type="headerRow" dxfId="20"/>
      <tableStyleElement type="totalRow" dxfId="19"/>
      <tableStyleElement type="firstColumn" dxfId="18"/>
      <tableStyleElement type="lastColumn" dxfId="17"/>
      <tableStyleElement type="firstRowStripe" dxfId="16"/>
    </tableStyle>
  </tableStyles>
  <colors>
    <mruColors>
      <color rgb="FF1C3A70"/>
      <color rgb="FF003366"/>
      <color rgb="FF175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23/09/relationships/Python" Target="pyth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1285875</xdr:colOff>
      <xdr:row>11</xdr:row>
      <xdr:rowOff>125536</xdr:rowOff>
    </xdr:from>
    <xdr:ext cx="3171825" cy="1246064"/>
    <xdr:sp macro="" textlink="">
      <xdr:nvSpPr>
        <xdr:cNvPr id="3" name="Measure 1, Table 1 Description">
          <a:extLst>
            <a:ext uri="{FF2B5EF4-FFF2-40B4-BE49-F238E27FC236}">
              <a16:creationId xmlns:a16="http://schemas.microsoft.com/office/drawing/2014/main" id="{95064693-D3B0-46EB-8582-305EBA8A73A5}"/>
            </a:ext>
          </a:extLst>
        </xdr:cNvPr>
        <xdr:cNvSpPr txBox="1"/>
      </xdr:nvSpPr>
      <xdr:spPr>
        <a:xfrm>
          <a:off x="6238875" y="1459036"/>
          <a:ext cx="3171825" cy="1246064"/>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noAutofit/>
        </a:bodyPr>
        <a:lstStyle/>
        <a:p>
          <a:r>
            <a:rPr lang="en-US" sz="2400" baseline="0">
              <a:solidFill>
                <a:schemeClr val="tx1"/>
              </a:solidFill>
              <a:latin typeface="+mn-lt"/>
            </a:rPr>
            <a:t>This tab is intended for administrative use only.</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FCBE1-A487-4F64-A327-8A83DDD6F9C6}">
  <sheetPr codeName="Sheet5">
    <tabColor rgb="FF1C3A70"/>
  </sheetPr>
  <dimension ref="A1:XZ3"/>
  <sheetViews>
    <sheetView zoomScaleNormal="100" workbookViewId="0">
      <selection sqref="A1:XFD3"/>
    </sheetView>
  </sheetViews>
  <sheetFormatPr baseColWidth="10" defaultColWidth="8.83203125" defaultRowHeight="15" x14ac:dyDescent="0.2"/>
  <sheetData>
    <row r="1" spans="1:650" s="50" customFormat="1" ht="20.25" customHeight="1" x14ac:dyDescent="0.2">
      <c r="A1" s="49" t="s">
        <v>680</v>
      </c>
      <c r="B1" s="49" t="s">
        <v>679</v>
      </c>
      <c r="C1" s="49" t="s">
        <v>678</v>
      </c>
      <c r="D1" s="49" t="s">
        <v>677</v>
      </c>
      <c r="E1" s="49" t="s">
        <v>676</v>
      </c>
      <c r="F1" s="49" t="s">
        <v>675</v>
      </c>
      <c r="G1" s="49" t="s">
        <v>674</v>
      </c>
      <c r="H1" s="49" t="s">
        <v>673</v>
      </c>
      <c r="I1" s="49" t="s">
        <v>672</v>
      </c>
      <c r="J1" s="49" t="s">
        <v>671</v>
      </c>
      <c r="K1" s="49" t="s">
        <v>670</v>
      </c>
      <c r="L1" s="49" t="s">
        <v>669</v>
      </c>
      <c r="M1" s="49" t="s">
        <v>668</v>
      </c>
      <c r="N1" s="49" t="s">
        <v>667</v>
      </c>
      <c r="O1" s="49" t="s">
        <v>666</v>
      </c>
      <c r="P1" s="49" t="s">
        <v>665</v>
      </c>
      <c r="Q1" s="49" t="s">
        <v>664</v>
      </c>
      <c r="R1" s="49" t="s">
        <v>663</v>
      </c>
      <c r="S1" s="49" t="s">
        <v>662</v>
      </c>
      <c r="T1" s="49" t="s">
        <v>661</v>
      </c>
      <c r="U1" s="49" t="s">
        <v>660</v>
      </c>
      <c r="V1" s="49" t="s">
        <v>659</v>
      </c>
      <c r="W1" s="49" t="s">
        <v>658</v>
      </c>
      <c r="X1" s="49" t="s">
        <v>657</v>
      </c>
      <c r="Y1" s="49" t="s">
        <v>656</v>
      </c>
      <c r="Z1" s="49" t="s">
        <v>655</v>
      </c>
      <c r="AA1" s="49" t="s">
        <v>654</v>
      </c>
      <c r="AB1" s="49" t="s">
        <v>653</v>
      </c>
      <c r="AC1" s="49" t="s">
        <v>652</v>
      </c>
      <c r="AD1" s="49" t="s">
        <v>651</v>
      </c>
      <c r="AE1" s="49" t="s">
        <v>650</v>
      </c>
      <c r="AF1" s="49" t="s">
        <v>649</v>
      </c>
      <c r="AG1" s="49" t="s">
        <v>648</v>
      </c>
      <c r="AH1" s="49" t="s">
        <v>647</v>
      </c>
      <c r="AI1" s="49" t="s">
        <v>646</v>
      </c>
      <c r="AJ1" s="49" t="s">
        <v>645</v>
      </c>
      <c r="AK1" s="49" t="s">
        <v>644</v>
      </c>
      <c r="AL1" s="49" t="s">
        <v>643</v>
      </c>
      <c r="AM1" s="49" t="s">
        <v>642</v>
      </c>
      <c r="AN1" s="49" t="s">
        <v>641</v>
      </c>
      <c r="AO1" s="49" t="s">
        <v>640</v>
      </c>
      <c r="AP1" s="49" t="s">
        <v>639</v>
      </c>
      <c r="AQ1" s="49" t="s">
        <v>638</v>
      </c>
      <c r="AR1" s="49" t="s">
        <v>637</v>
      </c>
      <c r="AS1" s="49" t="s">
        <v>636</v>
      </c>
      <c r="AT1" s="49" t="s">
        <v>635</v>
      </c>
      <c r="AU1" s="49" t="s">
        <v>634</v>
      </c>
      <c r="AV1" s="49" t="s">
        <v>633</v>
      </c>
      <c r="AW1" s="49" t="s">
        <v>632</v>
      </c>
      <c r="AX1" s="49" t="s">
        <v>631</v>
      </c>
      <c r="AY1" s="49" t="s">
        <v>630</v>
      </c>
      <c r="AZ1" s="49" t="s">
        <v>629</v>
      </c>
      <c r="BA1" s="49" t="s">
        <v>628</v>
      </c>
      <c r="BB1" s="49" t="s">
        <v>627</v>
      </c>
      <c r="BC1" s="49" t="s">
        <v>626</v>
      </c>
      <c r="BD1" s="49" t="s">
        <v>625</v>
      </c>
      <c r="BE1" s="49" t="s">
        <v>624</v>
      </c>
      <c r="BF1" s="49" t="s">
        <v>623</v>
      </c>
      <c r="BG1" s="49" t="s">
        <v>622</v>
      </c>
      <c r="BH1" s="49" t="s">
        <v>621</v>
      </c>
      <c r="BI1" s="49" t="s">
        <v>620</v>
      </c>
      <c r="BJ1" s="49" t="s">
        <v>619</v>
      </c>
      <c r="BK1" s="49" t="s">
        <v>618</v>
      </c>
      <c r="BL1" s="49" t="s">
        <v>617</v>
      </c>
      <c r="BM1" s="49" t="s">
        <v>616</v>
      </c>
      <c r="BN1" s="49" t="s">
        <v>615</v>
      </c>
      <c r="BO1" s="49" t="s">
        <v>614</v>
      </c>
      <c r="BP1" s="49" t="s">
        <v>613</v>
      </c>
      <c r="BQ1" s="49" t="s">
        <v>612</v>
      </c>
      <c r="BR1" s="49" t="s">
        <v>611</v>
      </c>
      <c r="BS1" s="49" t="s">
        <v>610</v>
      </c>
      <c r="BT1" s="49" t="s">
        <v>609</v>
      </c>
      <c r="BU1" s="49" t="s">
        <v>608</v>
      </c>
      <c r="BV1" s="49" t="s">
        <v>607</v>
      </c>
      <c r="BW1" s="49" t="s">
        <v>606</v>
      </c>
      <c r="BX1" s="49" t="s">
        <v>605</v>
      </c>
      <c r="BY1" s="49" t="s">
        <v>604</v>
      </c>
      <c r="BZ1" s="49" t="s">
        <v>603</v>
      </c>
      <c r="CA1" s="49" t="s">
        <v>602</v>
      </c>
      <c r="CB1" s="49" t="s">
        <v>601</v>
      </c>
      <c r="CC1" s="49" t="s">
        <v>600</v>
      </c>
      <c r="CD1" s="49" t="s">
        <v>599</v>
      </c>
      <c r="CE1" s="49" t="s">
        <v>598</v>
      </c>
      <c r="CF1" s="49" t="s">
        <v>597</v>
      </c>
      <c r="CG1" s="49" t="s">
        <v>596</v>
      </c>
      <c r="CH1" s="49" t="s">
        <v>595</v>
      </c>
      <c r="CI1" s="49" t="s">
        <v>594</v>
      </c>
      <c r="CJ1" s="49" t="s">
        <v>593</v>
      </c>
      <c r="CK1" s="49" t="s">
        <v>592</v>
      </c>
      <c r="CL1" s="49" t="s">
        <v>591</v>
      </c>
      <c r="CM1" s="49" t="s">
        <v>590</v>
      </c>
      <c r="CN1" s="49" t="s">
        <v>589</v>
      </c>
      <c r="CO1" s="49" t="s">
        <v>588</v>
      </c>
      <c r="CP1" s="49" t="s">
        <v>587</v>
      </c>
      <c r="CQ1" s="49" t="s">
        <v>586</v>
      </c>
      <c r="CR1" s="49" t="s">
        <v>585</v>
      </c>
      <c r="CS1" s="49" t="s">
        <v>584</v>
      </c>
      <c r="CT1" s="49" t="s">
        <v>583</v>
      </c>
      <c r="CU1" s="49" t="s">
        <v>582</v>
      </c>
      <c r="CV1" s="49" t="s">
        <v>581</v>
      </c>
      <c r="CW1" s="49" t="s">
        <v>580</v>
      </c>
      <c r="CX1" s="49" t="s">
        <v>579</v>
      </c>
      <c r="CY1" s="49" t="s">
        <v>578</v>
      </c>
      <c r="CZ1" s="49" t="s">
        <v>577</v>
      </c>
      <c r="DA1" s="49" t="s">
        <v>576</v>
      </c>
      <c r="DB1" s="49" t="s">
        <v>575</v>
      </c>
      <c r="DC1" s="49" t="s">
        <v>574</v>
      </c>
      <c r="DD1" s="49" t="s">
        <v>573</v>
      </c>
      <c r="DE1" s="49" t="s">
        <v>572</v>
      </c>
      <c r="DF1" s="49" t="s">
        <v>571</v>
      </c>
      <c r="DG1" s="49" t="s">
        <v>570</v>
      </c>
      <c r="DH1" s="49" t="s">
        <v>569</v>
      </c>
      <c r="DI1" s="49" t="s">
        <v>568</v>
      </c>
      <c r="DJ1" s="49" t="s">
        <v>567</v>
      </c>
      <c r="DK1" s="49" t="s">
        <v>566</v>
      </c>
      <c r="DL1" s="49" t="s">
        <v>565</v>
      </c>
      <c r="DM1" s="49" t="s">
        <v>564</v>
      </c>
      <c r="DN1" s="49" t="s">
        <v>563</v>
      </c>
      <c r="DO1" s="49" t="s">
        <v>562</v>
      </c>
      <c r="DP1" s="49" t="s">
        <v>561</v>
      </c>
      <c r="DQ1" s="49" t="s">
        <v>560</v>
      </c>
      <c r="DR1" s="49" t="s">
        <v>559</v>
      </c>
      <c r="DS1" s="49" t="s">
        <v>558</v>
      </c>
      <c r="DT1" s="49" t="s">
        <v>557</v>
      </c>
      <c r="DU1" s="49" t="s">
        <v>556</v>
      </c>
      <c r="DV1" s="49" t="s">
        <v>555</v>
      </c>
      <c r="DW1" s="49" t="s">
        <v>554</v>
      </c>
      <c r="DX1" s="49" t="s">
        <v>553</v>
      </c>
      <c r="DY1" s="49" t="s">
        <v>552</v>
      </c>
      <c r="DZ1" s="49" t="s">
        <v>551</v>
      </c>
      <c r="EA1" s="49" t="s">
        <v>550</v>
      </c>
      <c r="EB1" s="49" t="s">
        <v>549</v>
      </c>
      <c r="EC1" s="49" t="s">
        <v>548</v>
      </c>
      <c r="ED1" s="49" t="s">
        <v>547</v>
      </c>
      <c r="EE1" s="49" t="s">
        <v>546</v>
      </c>
      <c r="EF1" s="49" t="s">
        <v>545</v>
      </c>
      <c r="EG1" s="49" t="s">
        <v>544</v>
      </c>
      <c r="EH1" s="49" t="s">
        <v>543</v>
      </c>
      <c r="EI1" s="49" t="s">
        <v>542</v>
      </c>
      <c r="EJ1" s="49" t="s">
        <v>541</v>
      </c>
      <c r="EK1" s="49" t="s">
        <v>540</v>
      </c>
      <c r="EL1" s="49" t="s">
        <v>539</v>
      </c>
      <c r="EM1" s="49" t="s">
        <v>538</v>
      </c>
      <c r="EN1" s="49" t="s">
        <v>537</v>
      </c>
      <c r="EO1" s="49" t="s">
        <v>536</v>
      </c>
      <c r="EP1" s="49" t="s">
        <v>535</v>
      </c>
      <c r="EQ1" s="49" t="s">
        <v>534</v>
      </c>
      <c r="ER1" s="49" t="s">
        <v>533</v>
      </c>
      <c r="ES1" s="49" t="s">
        <v>532</v>
      </c>
      <c r="ET1" s="49" t="s">
        <v>531</v>
      </c>
      <c r="EU1" s="49" t="s">
        <v>530</v>
      </c>
      <c r="EV1" s="49" t="s">
        <v>529</v>
      </c>
      <c r="EW1" s="49" t="s">
        <v>528</v>
      </c>
      <c r="EX1" s="49" t="s">
        <v>527</v>
      </c>
      <c r="EY1" s="49" t="s">
        <v>526</v>
      </c>
      <c r="EZ1" s="49" t="s">
        <v>525</v>
      </c>
      <c r="FA1" s="49" t="s">
        <v>524</v>
      </c>
      <c r="FB1" s="49" t="s">
        <v>523</v>
      </c>
      <c r="FC1" s="49" t="s">
        <v>522</v>
      </c>
      <c r="FD1" s="49" t="s">
        <v>521</v>
      </c>
      <c r="FE1" s="49" t="s">
        <v>520</v>
      </c>
      <c r="FF1" s="49" t="s">
        <v>519</v>
      </c>
      <c r="FG1" s="49" t="s">
        <v>518</v>
      </c>
      <c r="FH1" s="49" t="s">
        <v>517</v>
      </c>
      <c r="FI1" s="49" t="s">
        <v>516</v>
      </c>
      <c r="FJ1" s="49" t="s">
        <v>515</v>
      </c>
      <c r="FK1" s="49" t="s">
        <v>514</v>
      </c>
      <c r="FL1" s="49" t="s">
        <v>513</v>
      </c>
      <c r="FM1" s="49" t="s">
        <v>512</v>
      </c>
      <c r="FN1" s="49" t="s">
        <v>511</v>
      </c>
      <c r="FO1" s="49" t="s">
        <v>510</v>
      </c>
      <c r="FP1" s="49" t="s">
        <v>509</v>
      </c>
      <c r="FQ1" s="49" t="s">
        <v>508</v>
      </c>
      <c r="FR1" s="49" t="s">
        <v>507</v>
      </c>
      <c r="FS1" s="49" t="s">
        <v>506</v>
      </c>
      <c r="FT1" s="49" t="s">
        <v>505</v>
      </c>
      <c r="FU1" s="49" t="s">
        <v>504</v>
      </c>
      <c r="FV1" s="49" t="s">
        <v>503</v>
      </c>
      <c r="FW1" s="49" t="s">
        <v>502</v>
      </c>
      <c r="FX1" s="49" t="s">
        <v>501</v>
      </c>
      <c r="FY1" s="49" t="s">
        <v>500</v>
      </c>
      <c r="FZ1" s="49" t="s">
        <v>499</v>
      </c>
      <c r="GA1" s="49" t="s">
        <v>498</v>
      </c>
      <c r="GB1" s="49" t="s">
        <v>497</v>
      </c>
      <c r="GC1" s="49" t="s">
        <v>496</v>
      </c>
      <c r="GD1" s="49" t="s">
        <v>495</v>
      </c>
      <c r="GE1" s="49" t="s">
        <v>494</v>
      </c>
      <c r="GF1" s="49" t="s">
        <v>493</v>
      </c>
      <c r="GG1" s="49" t="s">
        <v>492</v>
      </c>
      <c r="GH1" s="49" t="s">
        <v>491</v>
      </c>
      <c r="GI1" s="49" t="s">
        <v>490</v>
      </c>
      <c r="GJ1" s="49" t="s">
        <v>489</v>
      </c>
      <c r="GK1" s="49" t="s">
        <v>488</v>
      </c>
      <c r="GL1" s="49" t="s">
        <v>487</v>
      </c>
      <c r="GM1" s="49" t="s">
        <v>486</v>
      </c>
      <c r="GN1" s="49" t="s">
        <v>485</v>
      </c>
      <c r="GO1" s="49" t="s">
        <v>484</v>
      </c>
      <c r="GP1" s="49" t="s">
        <v>483</v>
      </c>
      <c r="GQ1" s="49" t="s">
        <v>482</v>
      </c>
      <c r="GR1" s="49" t="s">
        <v>481</v>
      </c>
      <c r="GS1" s="49" t="s">
        <v>480</v>
      </c>
      <c r="GT1" s="49" t="s">
        <v>479</v>
      </c>
      <c r="GU1" s="49" t="s">
        <v>478</v>
      </c>
      <c r="GV1" s="49" t="s">
        <v>477</v>
      </c>
      <c r="GW1" s="49" t="s">
        <v>476</v>
      </c>
      <c r="GX1" s="49" t="s">
        <v>475</v>
      </c>
      <c r="GY1" s="49" t="s">
        <v>474</v>
      </c>
      <c r="GZ1" s="49" t="s">
        <v>473</v>
      </c>
      <c r="HA1" s="49" t="s">
        <v>472</v>
      </c>
      <c r="HB1" s="49" t="s">
        <v>471</v>
      </c>
      <c r="HC1" s="49" t="s">
        <v>470</v>
      </c>
      <c r="HD1" s="49" t="s">
        <v>469</v>
      </c>
      <c r="HE1" s="49" t="s">
        <v>468</v>
      </c>
      <c r="HF1" s="49" t="s">
        <v>467</v>
      </c>
      <c r="HG1" s="49" t="s">
        <v>466</v>
      </c>
      <c r="HH1" s="49" t="s">
        <v>465</v>
      </c>
      <c r="HI1" s="49" t="s">
        <v>464</v>
      </c>
      <c r="HJ1" s="49" t="s">
        <v>463</v>
      </c>
      <c r="HK1" s="49" t="s">
        <v>462</v>
      </c>
      <c r="HL1" s="49" t="s">
        <v>461</v>
      </c>
      <c r="HM1" s="49" t="s">
        <v>460</v>
      </c>
      <c r="HN1" s="49" t="s">
        <v>459</v>
      </c>
      <c r="HO1" s="49" t="s">
        <v>458</v>
      </c>
      <c r="HP1" s="49" t="s">
        <v>457</v>
      </c>
      <c r="HQ1" s="49" t="s">
        <v>456</v>
      </c>
      <c r="HR1" s="49" t="s">
        <v>455</v>
      </c>
      <c r="HS1" s="49" t="s">
        <v>454</v>
      </c>
      <c r="HT1" s="49" t="s">
        <v>453</v>
      </c>
      <c r="HU1" s="49" t="s">
        <v>452</v>
      </c>
      <c r="HV1" s="49" t="s">
        <v>451</v>
      </c>
      <c r="HW1" s="49" t="s">
        <v>450</v>
      </c>
      <c r="HX1" s="49" t="s">
        <v>449</v>
      </c>
      <c r="HY1" s="49" t="s">
        <v>448</v>
      </c>
      <c r="HZ1" s="49" t="s">
        <v>447</v>
      </c>
      <c r="IA1" s="49" t="s">
        <v>446</v>
      </c>
      <c r="IB1" s="49" t="s">
        <v>445</v>
      </c>
      <c r="IC1" s="49" t="s">
        <v>444</v>
      </c>
      <c r="ID1" s="49" t="s">
        <v>443</v>
      </c>
      <c r="IE1" s="49" t="s">
        <v>442</v>
      </c>
      <c r="IF1" s="49" t="s">
        <v>441</v>
      </c>
      <c r="IG1" s="49" t="s">
        <v>440</v>
      </c>
      <c r="IH1" s="49" t="s">
        <v>439</v>
      </c>
      <c r="II1" s="49" t="s">
        <v>438</v>
      </c>
      <c r="IJ1" s="49" t="s">
        <v>437</v>
      </c>
      <c r="IK1" s="49" t="s">
        <v>436</v>
      </c>
      <c r="IL1" s="49" t="s">
        <v>435</v>
      </c>
      <c r="IM1" s="49" t="s">
        <v>434</v>
      </c>
      <c r="IN1" s="49" t="s">
        <v>433</v>
      </c>
      <c r="IO1" s="49" t="s">
        <v>432</v>
      </c>
      <c r="IP1" s="49" t="s">
        <v>431</v>
      </c>
      <c r="IQ1" s="49" t="s">
        <v>430</v>
      </c>
      <c r="IR1" s="49" t="s">
        <v>429</v>
      </c>
      <c r="IS1" s="49" t="s">
        <v>428</v>
      </c>
      <c r="IT1" s="49" t="s">
        <v>427</v>
      </c>
      <c r="IU1" s="49" t="s">
        <v>426</v>
      </c>
      <c r="IV1" s="49" t="s">
        <v>425</v>
      </c>
      <c r="IW1" s="49" t="s">
        <v>424</v>
      </c>
      <c r="IX1" s="49" t="s">
        <v>423</v>
      </c>
      <c r="IY1" s="49" t="s">
        <v>422</v>
      </c>
      <c r="IZ1" s="49" t="s">
        <v>421</v>
      </c>
      <c r="JA1" s="49" t="s">
        <v>420</v>
      </c>
      <c r="JB1" s="49" t="s">
        <v>419</v>
      </c>
      <c r="JC1" s="49" t="s">
        <v>418</v>
      </c>
      <c r="JD1" s="49" t="s">
        <v>417</v>
      </c>
      <c r="JE1" s="49" t="s">
        <v>416</v>
      </c>
      <c r="JF1" s="49" t="s">
        <v>415</v>
      </c>
      <c r="JG1" s="49" t="s">
        <v>414</v>
      </c>
      <c r="JH1" s="49" t="s">
        <v>413</v>
      </c>
      <c r="JI1" s="49" t="s">
        <v>412</v>
      </c>
      <c r="JJ1" s="49" t="s">
        <v>411</v>
      </c>
      <c r="JK1" s="49" t="s">
        <v>410</v>
      </c>
      <c r="JL1" s="49" t="s">
        <v>409</v>
      </c>
      <c r="JM1" s="49" t="s">
        <v>408</v>
      </c>
      <c r="JN1" s="49" t="s">
        <v>407</v>
      </c>
      <c r="JO1" s="49" t="s">
        <v>406</v>
      </c>
      <c r="JP1" s="49" t="s">
        <v>405</v>
      </c>
      <c r="JQ1" s="49" t="s">
        <v>404</v>
      </c>
      <c r="JR1" s="49" t="s">
        <v>403</v>
      </c>
      <c r="JS1" s="49" t="s">
        <v>402</v>
      </c>
      <c r="JT1" s="49" t="s">
        <v>401</v>
      </c>
      <c r="JU1" s="49" t="s">
        <v>400</v>
      </c>
      <c r="JV1" s="49" t="s">
        <v>399</v>
      </c>
      <c r="JW1" s="49" t="s">
        <v>398</v>
      </c>
      <c r="JX1" s="49" t="s">
        <v>397</v>
      </c>
      <c r="JY1" s="49" t="s">
        <v>396</v>
      </c>
      <c r="JZ1" s="49" t="s">
        <v>395</v>
      </c>
      <c r="KA1" s="49" t="s">
        <v>394</v>
      </c>
      <c r="KB1" s="49" t="s">
        <v>393</v>
      </c>
      <c r="KC1" s="49" t="s">
        <v>392</v>
      </c>
      <c r="KD1" s="49" t="s">
        <v>391</v>
      </c>
      <c r="KE1" s="49" t="s">
        <v>390</v>
      </c>
      <c r="KF1" s="49" t="s">
        <v>389</v>
      </c>
      <c r="KG1" s="49" t="s">
        <v>388</v>
      </c>
      <c r="KH1" s="49" t="s">
        <v>387</v>
      </c>
      <c r="KI1" s="49" t="s">
        <v>386</v>
      </c>
      <c r="KJ1" s="49" t="s">
        <v>385</v>
      </c>
      <c r="KK1" s="49" t="s">
        <v>384</v>
      </c>
      <c r="KL1" s="49" t="s">
        <v>383</v>
      </c>
      <c r="KM1" s="49" t="s">
        <v>382</v>
      </c>
      <c r="KN1" s="49" t="s">
        <v>381</v>
      </c>
      <c r="KO1" s="49" t="s">
        <v>380</v>
      </c>
      <c r="KP1" s="49" t="s">
        <v>379</v>
      </c>
      <c r="KQ1" s="49" t="s">
        <v>378</v>
      </c>
      <c r="KR1" s="49" t="s">
        <v>377</v>
      </c>
      <c r="KS1" s="49" t="s">
        <v>376</v>
      </c>
      <c r="KT1" s="49" t="s">
        <v>375</v>
      </c>
      <c r="KU1" s="49" t="s">
        <v>374</v>
      </c>
      <c r="KV1" s="49" t="s">
        <v>373</v>
      </c>
      <c r="KW1" s="49" t="s">
        <v>372</v>
      </c>
      <c r="KX1" s="49" t="s">
        <v>371</v>
      </c>
      <c r="KY1" s="49" t="s">
        <v>370</v>
      </c>
      <c r="KZ1" s="49" t="s">
        <v>369</v>
      </c>
      <c r="LA1" s="49" t="s">
        <v>368</v>
      </c>
      <c r="LB1" s="49" t="s">
        <v>367</v>
      </c>
      <c r="LC1" s="49" t="s">
        <v>366</v>
      </c>
      <c r="LD1" s="49" t="s">
        <v>365</v>
      </c>
      <c r="LE1" s="49" t="s">
        <v>364</v>
      </c>
      <c r="LF1" s="49" t="s">
        <v>363</v>
      </c>
      <c r="LG1" s="49" t="s">
        <v>362</v>
      </c>
      <c r="LH1" s="49" t="s">
        <v>361</v>
      </c>
      <c r="LI1" s="49" t="s">
        <v>360</v>
      </c>
      <c r="LJ1" s="49" t="s">
        <v>359</v>
      </c>
      <c r="LK1" s="49" t="s">
        <v>358</v>
      </c>
      <c r="LL1" s="49" t="s">
        <v>357</v>
      </c>
      <c r="LM1" s="49" t="s">
        <v>356</v>
      </c>
      <c r="LN1" s="49" t="s">
        <v>355</v>
      </c>
      <c r="LO1" s="49" t="s">
        <v>354</v>
      </c>
      <c r="LP1" s="49" t="s">
        <v>353</v>
      </c>
      <c r="LQ1" s="49" t="s">
        <v>352</v>
      </c>
      <c r="LR1" s="49" t="s">
        <v>351</v>
      </c>
      <c r="LS1" s="49" t="s">
        <v>350</v>
      </c>
      <c r="LT1" s="49" t="s">
        <v>349</v>
      </c>
      <c r="LU1" s="49" t="s">
        <v>348</v>
      </c>
      <c r="LV1" s="49" t="s">
        <v>347</v>
      </c>
      <c r="LW1" s="49" t="s">
        <v>346</v>
      </c>
      <c r="LX1" s="49" t="s">
        <v>345</v>
      </c>
      <c r="LY1" s="49" t="s">
        <v>344</v>
      </c>
      <c r="LZ1" s="49" t="s">
        <v>343</v>
      </c>
      <c r="MA1" s="49" t="s">
        <v>342</v>
      </c>
      <c r="MB1" s="49" t="s">
        <v>341</v>
      </c>
      <c r="MC1" s="49" t="s">
        <v>340</v>
      </c>
      <c r="MD1" s="49" t="s">
        <v>339</v>
      </c>
      <c r="ME1" s="49" t="s">
        <v>338</v>
      </c>
      <c r="MF1" s="49" t="s">
        <v>337</v>
      </c>
      <c r="MG1" s="49" t="s">
        <v>336</v>
      </c>
      <c r="MH1" s="49" t="s">
        <v>335</v>
      </c>
      <c r="MI1" s="49" t="s">
        <v>334</v>
      </c>
      <c r="MJ1" s="49" t="s">
        <v>333</v>
      </c>
      <c r="MK1" s="49" t="s">
        <v>332</v>
      </c>
      <c r="ML1" s="49" t="s">
        <v>331</v>
      </c>
      <c r="MM1" s="49" t="s">
        <v>330</v>
      </c>
      <c r="MN1" s="49" t="s">
        <v>329</v>
      </c>
      <c r="MO1" s="49" t="s">
        <v>328</v>
      </c>
      <c r="MP1" s="49" t="s">
        <v>327</v>
      </c>
      <c r="MQ1" s="49" t="s">
        <v>326</v>
      </c>
      <c r="MR1" s="49" t="s">
        <v>325</v>
      </c>
      <c r="MS1" s="49" t="s">
        <v>324</v>
      </c>
      <c r="MT1" s="49" t="s">
        <v>323</v>
      </c>
      <c r="MU1" s="49" t="s">
        <v>322</v>
      </c>
      <c r="MV1" s="49" t="s">
        <v>321</v>
      </c>
      <c r="MW1" s="49" t="s">
        <v>320</v>
      </c>
      <c r="MX1" s="49" t="s">
        <v>319</v>
      </c>
      <c r="MY1" s="49" t="s">
        <v>318</v>
      </c>
      <c r="MZ1" s="49" t="s">
        <v>317</v>
      </c>
      <c r="NA1" s="49" t="s">
        <v>316</v>
      </c>
      <c r="NB1" s="49" t="s">
        <v>315</v>
      </c>
      <c r="NC1" s="49" t="s">
        <v>314</v>
      </c>
      <c r="ND1" s="49" t="s">
        <v>313</v>
      </c>
      <c r="NE1" s="49" t="s">
        <v>312</v>
      </c>
      <c r="NF1" s="49" t="s">
        <v>311</v>
      </c>
      <c r="NG1" s="49" t="s">
        <v>310</v>
      </c>
      <c r="NH1" s="49" t="s">
        <v>309</v>
      </c>
      <c r="NI1" s="49" t="s">
        <v>308</v>
      </c>
      <c r="NJ1" s="49" t="s">
        <v>307</v>
      </c>
      <c r="NK1" s="49" t="s">
        <v>306</v>
      </c>
      <c r="NL1" s="49" t="s">
        <v>305</v>
      </c>
      <c r="NM1" s="49" t="s">
        <v>304</v>
      </c>
      <c r="NN1" s="49" t="s">
        <v>303</v>
      </c>
      <c r="NO1" s="49" t="s">
        <v>302</v>
      </c>
      <c r="NP1" s="49" t="s">
        <v>301</v>
      </c>
      <c r="NQ1" s="49" t="s">
        <v>300</v>
      </c>
      <c r="NR1" s="49" t="s">
        <v>299</v>
      </c>
      <c r="NS1" s="49" t="s">
        <v>298</v>
      </c>
      <c r="NT1" s="49" t="s">
        <v>297</v>
      </c>
      <c r="NU1" s="49" t="s">
        <v>296</v>
      </c>
      <c r="NV1" s="49" t="s">
        <v>295</v>
      </c>
      <c r="NW1" s="49" t="s">
        <v>294</v>
      </c>
      <c r="NX1" s="49" t="s">
        <v>293</v>
      </c>
      <c r="NY1" s="49" t="s">
        <v>292</v>
      </c>
      <c r="NZ1" s="49" t="s">
        <v>291</v>
      </c>
      <c r="OA1" s="49" t="s">
        <v>290</v>
      </c>
      <c r="OB1" s="49" t="s">
        <v>289</v>
      </c>
      <c r="OC1" s="49" t="s">
        <v>288</v>
      </c>
      <c r="OD1" s="49" t="s">
        <v>287</v>
      </c>
      <c r="OE1" s="49" t="s">
        <v>286</v>
      </c>
      <c r="OF1" s="49" t="s">
        <v>285</v>
      </c>
      <c r="OG1" s="49" t="s">
        <v>284</v>
      </c>
      <c r="OH1" s="49" t="s">
        <v>283</v>
      </c>
      <c r="OI1" s="49" t="s">
        <v>282</v>
      </c>
      <c r="OJ1" s="49" t="s">
        <v>281</v>
      </c>
      <c r="OK1" s="49" t="s">
        <v>280</v>
      </c>
      <c r="OL1" s="49" t="s">
        <v>279</v>
      </c>
      <c r="OM1" s="49" t="s">
        <v>278</v>
      </c>
      <c r="ON1" s="49" t="s">
        <v>277</v>
      </c>
      <c r="OO1" s="49" t="s">
        <v>276</v>
      </c>
      <c r="OP1" s="49" t="s">
        <v>275</v>
      </c>
      <c r="OQ1" s="49" t="s">
        <v>274</v>
      </c>
      <c r="OR1" s="49" t="s">
        <v>273</v>
      </c>
      <c r="OS1" s="49" t="s">
        <v>272</v>
      </c>
      <c r="OT1" s="49" t="s">
        <v>271</v>
      </c>
      <c r="OU1" s="49" t="s">
        <v>270</v>
      </c>
      <c r="OV1" s="49" t="s">
        <v>269</v>
      </c>
      <c r="OW1" s="49" t="s">
        <v>268</v>
      </c>
      <c r="OX1" s="49" t="s">
        <v>267</v>
      </c>
      <c r="OY1" s="49" t="s">
        <v>266</v>
      </c>
      <c r="OZ1" s="49" t="s">
        <v>265</v>
      </c>
      <c r="PA1" s="49" t="s">
        <v>264</v>
      </c>
      <c r="PB1" s="49" t="s">
        <v>263</v>
      </c>
      <c r="PC1" s="49" t="s">
        <v>262</v>
      </c>
      <c r="PD1" s="49" t="s">
        <v>261</v>
      </c>
      <c r="PE1" s="49" t="s">
        <v>260</v>
      </c>
      <c r="PF1" s="49" t="s">
        <v>259</v>
      </c>
      <c r="PG1" s="49" t="s">
        <v>258</v>
      </c>
      <c r="PH1" s="49" t="s">
        <v>257</v>
      </c>
      <c r="PI1" s="49" t="s">
        <v>256</v>
      </c>
      <c r="PJ1" s="49" t="s">
        <v>255</v>
      </c>
      <c r="PK1" s="49" t="s">
        <v>254</v>
      </c>
      <c r="PL1" s="49" t="s">
        <v>253</v>
      </c>
      <c r="PM1" s="49" t="s">
        <v>252</v>
      </c>
      <c r="PN1" s="49" t="s">
        <v>251</v>
      </c>
      <c r="PO1" s="49" t="s">
        <v>250</v>
      </c>
      <c r="PP1" s="49" t="s">
        <v>249</v>
      </c>
      <c r="PQ1" s="49" t="s">
        <v>248</v>
      </c>
      <c r="PR1" s="49" t="s">
        <v>247</v>
      </c>
      <c r="PS1" s="49" t="s">
        <v>246</v>
      </c>
      <c r="PT1" s="49" t="s">
        <v>245</v>
      </c>
      <c r="PU1" s="49" t="s">
        <v>244</v>
      </c>
      <c r="PV1" s="49" t="s">
        <v>243</v>
      </c>
      <c r="PW1" s="49" t="s">
        <v>242</v>
      </c>
      <c r="PX1" s="49" t="s">
        <v>241</v>
      </c>
      <c r="PY1" s="49" t="s">
        <v>240</v>
      </c>
      <c r="PZ1" s="49" t="s">
        <v>239</v>
      </c>
      <c r="QA1" s="49" t="s">
        <v>238</v>
      </c>
      <c r="QB1" s="49" t="s">
        <v>237</v>
      </c>
      <c r="QC1" s="49" t="s">
        <v>236</v>
      </c>
      <c r="QD1" s="49" t="s">
        <v>235</v>
      </c>
      <c r="QE1" s="49" t="s">
        <v>234</v>
      </c>
      <c r="QF1" s="49" t="s">
        <v>233</v>
      </c>
      <c r="QG1" s="49" t="s">
        <v>232</v>
      </c>
      <c r="QH1" s="49" t="s">
        <v>231</v>
      </c>
      <c r="QI1" s="49" t="s">
        <v>230</v>
      </c>
      <c r="QJ1" s="49" t="s">
        <v>229</v>
      </c>
      <c r="QK1" s="49" t="s">
        <v>228</v>
      </c>
      <c r="QL1" s="49" t="s">
        <v>227</v>
      </c>
      <c r="QM1" s="49" t="s">
        <v>226</v>
      </c>
      <c r="QN1" s="49" t="s">
        <v>225</v>
      </c>
      <c r="QO1" s="49" t="s">
        <v>224</v>
      </c>
      <c r="QP1" s="49" t="s">
        <v>223</v>
      </c>
      <c r="QQ1" s="49" t="s">
        <v>222</v>
      </c>
      <c r="QR1" s="49" t="s">
        <v>221</v>
      </c>
      <c r="QS1" s="49" t="s">
        <v>220</v>
      </c>
      <c r="QT1" s="49" t="s">
        <v>219</v>
      </c>
      <c r="QU1" s="49" t="s">
        <v>218</v>
      </c>
      <c r="QV1" s="49" t="s">
        <v>217</v>
      </c>
      <c r="QW1" s="49" t="s">
        <v>216</v>
      </c>
      <c r="QX1" s="49" t="s">
        <v>215</v>
      </c>
      <c r="QY1" s="49" t="s">
        <v>214</v>
      </c>
      <c r="QZ1" s="49" t="s">
        <v>213</v>
      </c>
      <c r="RA1" s="49" t="s">
        <v>212</v>
      </c>
      <c r="RB1" s="49" t="s">
        <v>211</v>
      </c>
      <c r="RC1" s="49" t="s">
        <v>210</v>
      </c>
      <c r="RD1" s="49" t="s">
        <v>209</v>
      </c>
      <c r="RE1" s="49" t="s">
        <v>208</v>
      </c>
      <c r="RF1" s="49" t="s">
        <v>207</v>
      </c>
      <c r="RG1" s="49" t="s">
        <v>206</v>
      </c>
      <c r="RH1" s="49" t="s">
        <v>205</v>
      </c>
      <c r="RI1" s="49" t="s">
        <v>204</v>
      </c>
      <c r="RJ1" s="49" t="s">
        <v>203</v>
      </c>
      <c r="RK1" s="49" t="s">
        <v>202</v>
      </c>
      <c r="RL1" s="49" t="s">
        <v>201</v>
      </c>
      <c r="RM1" s="49" t="s">
        <v>200</v>
      </c>
      <c r="RN1" s="49" t="s">
        <v>199</v>
      </c>
      <c r="RO1" s="49" t="s">
        <v>198</v>
      </c>
      <c r="RP1" s="49" t="s">
        <v>197</v>
      </c>
      <c r="RQ1" s="49" t="s">
        <v>196</v>
      </c>
      <c r="RR1" s="49" t="s">
        <v>195</v>
      </c>
      <c r="RS1" s="49" t="s">
        <v>194</v>
      </c>
      <c r="RT1" s="49" t="s">
        <v>193</v>
      </c>
      <c r="RU1" s="49" t="s">
        <v>192</v>
      </c>
      <c r="RV1" s="49" t="s">
        <v>191</v>
      </c>
      <c r="RW1" s="49" t="s">
        <v>190</v>
      </c>
      <c r="RX1" s="49" t="s">
        <v>189</v>
      </c>
      <c r="RY1" s="49" t="s">
        <v>188</v>
      </c>
      <c r="RZ1" s="49" t="s">
        <v>187</v>
      </c>
      <c r="SA1" s="49" t="s">
        <v>186</v>
      </c>
      <c r="SB1" s="49" t="s">
        <v>185</v>
      </c>
      <c r="SC1" s="49" t="s">
        <v>184</v>
      </c>
      <c r="SD1" s="49" t="s">
        <v>183</v>
      </c>
      <c r="SE1" s="49" t="s">
        <v>182</v>
      </c>
      <c r="SF1" s="49" t="s">
        <v>181</v>
      </c>
      <c r="SG1" s="49" t="s">
        <v>180</v>
      </c>
      <c r="SH1" s="49" t="s">
        <v>179</v>
      </c>
      <c r="SI1" s="49" t="s">
        <v>178</v>
      </c>
      <c r="SJ1" s="49" t="s">
        <v>177</v>
      </c>
      <c r="SK1" s="49" t="s">
        <v>176</v>
      </c>
      <c r="SL1" s="49" t="s">
        <v>175</v>
      </c>
      <c r="SM1" s="49" t="s">
        <v>174</v>
      </c>
      <c r="SN1" s="49" t="s">
        <v>173</v>
      </c>
      <c r="SO1" s="49" t="s">
        <v>172</v>
      </c>
      <c r="SP1" s="49" t="s">
        <v>171</v>
      </c>
      <c r="SQ1" s="49" t="s">
        <v>170</v>
      </c>
      <c r="SR1" s="49" t="s">
        <v>169</v>
      </c>
      <c r="SS1" s="49" t="s">
        <v>168</v>
      </c>
      <c r="ST1" s="49" t="s">
        <v>167</v>
      </c>
      <c r="SU1" s="49" t="s">
        <v>166</v>
      </c>
      <c r="SV1" s="49" t="s">
        <v>165</v>
      </c>
      <c r="SW1" s="49" t="s">
        <v>164</v>
      </c>
      <c r="SX1" s="49" t="s">
        <v>163</v>
      </c>
      <c r="SY1" s="49" t="s">
        <v>162</v>
      </c>
      <c r="SZ1" s="49" t="s">
        <v>161</v>
      </c>
      <c r="TA1" s="49" t="s">
        <v>160</v>
      </c>
      <c r="TB1" s="49" t="s">
        <v>159</v>
      </c>
      <c r="TC1" s="49" t="s">
        <v>158</v>
      </c>
      <c r="TD1" s="49" t="s">
        <v>157</v>
      </c>
      <c r="TE1" s="49" t="s">
        <v>156</v>
      </c>
      <c r="TF1" s="49" t="s">
        <v>155</v>
      </c>
      <c r="TG1" s="49" t="s">
        <v>154</v>
      </c>
      <c r="TH1" s="49" t="s">
        <v>153</v>
      </c>
      <c r="TI1" s="49" t="s">
        <v>152</v>
      </c>
      <c r="TJ1" s="49" t="s">
        <v>151</v>
      </c>
      <c r="TK1" s="49" t="s">
        <v>150</v>
      </c>
      <c r="TL1" s="49" t="s">
        <v>149</v>
      </c>
      <c r="TM1" s="49" t="s">
        <v>148</v>
      </c>
      <c r="TN1" s="49" t="s">
        <v>147</v>
      </c>
      <c r="TO1" s="49" t="s">
        <v>146</v>
      </c>
      <c r="TP1" s="49" t="s">
        <v>145</v>
      </c>
      <c r="TQ1" s="49" t="s">
        <v>144</v>
      </c>
      <c r="TR1" s="49" t="s">
        <v>143</v>
      </c>
      <c r="TS1" s="49" t="s">
        <v>142</v>
      </c>
      <c r="TT1" s="49" t="s">
        <v>141</v>
      </c>
      <c r="TU1" s="49" t="s">
        <v>140</v>
      </c>
      <c r="TV1" s="49" t="s">
        <v>139</v>
      </c>
      <c r="TW1" s="49" t="s">
        <v>138</v>
      </c>
      <c r="TX1" s="49" t="s">
        <v>137</v>
      </c>
      <c r="TY1" s="49" t="s">
        <v>136</v>
      </c>
      <c r="TZ1" s="49" t="s">
        <v>135</v>
      </c>
      <c r="UA1" s="49" t="s">
        <v>134</v>
      </c>
      <c r="UB1" s="49" t="s">
        <v>133</v>
      </c>
      <c r="UC1" s="49" t="s">
        <v>132</v>
      </c>
      <c r="UD1" s="49" t="s">
        <v>131</v>
      </c>
      <c r="UE1" s="49" t="s">
        <v>130</v>
      </c>
      <c r="UF1" s="49" t="s">
        <v>129</v>
      </c>
      <c r="UG1" s="49" t="s">
        <v>128</v>
      </c>
      <c r="UH1" s="49" t="s">
        <v>127</v>
      </c>
      <c r="UI1" s="49" t="s">
        <v>126</v>
      </c>
      <c r="UJ1" s="49" t="s">
        <v>125</v>
      </c>
      <c r="UK1" s="49" t="s">
        <v>124</v>
      </c>
      <c r="UL1" s="49" t="s">
        <v>123</v>
      </c>
      <c r="UM1" s="49" t="s">
        <v>122</v>
      </c>
      <c r="UN1" s="49" t="s">
        <v>121</v>
      </c>
      <c r="UO1" s="49" t="s">
        <v>120</v>
      </c>
      <c r="UP1" s="49" t="s">
        <v>119</v>
      </c>
      <c r="UQ1" s="49" t="s">
        <v>118</v>
      </c>
      <c r="UR1" s="49" t="s">
        <v>117</v>
      </c>
      <c r="US1" s="49" t="s">
        <v>116</v>
      </c>
      <c r="UT1" s="49" t="s">
        <v>115</v>
      </c>
      <c r="UU1" s="49" t="s">
        <v>114</v>
      </c>
      <c r="UV1" s="49" t="s">
        <v>113</v>
      </c>
      <c r="UW1" s="49" t="s">
        <v>112</v>
      </c>
      <c r="UX1" s="49" t="s">
        <v>111</v>
      </c>
      <c r="UY1" s="49" t="s">
        <v>110</v>
      </c>
      <c r="UZ1" s="49" t="s">
        <v>109</v>
      </c>
      <c r="VA1" s="49" t="s">
        <v>108</v>
      </c>
      <c r="VB1" s="49" t="s">
        <v>107</v>
      </c>
      <c r="VC1" s="49" t="s">
        <v>106</v>
      </c>
      <c r="VD1" s="49" t="s">
        <v>105</v>
      </c>
      <c r="VE1" s="49" t="s">
        <v>104</v>
      </c>
      <c r="VF1" s="49" t="s">
        <v>103</v>
      </c>
      <c r="VG1" s="49" t="s">
        <v>102</v>
      </c>
      <c r="VH1" s="49" t="s">
        <v>101</v>
      </c>
      <c r="VI1" s="49" t="s">
        <v>100</v>
      </c>
      <c r="VJ1" s="49" t="s">
        <v>99</v>
      </c>
      <c r="VK1" s="49" t="s">
        <v>98</v>
      </c>
      <c r="VL1" s="49" t="s">
        <v>97</v>
      </c>
      <c r="VM1" s="49" t="s">
        <v>96</v>
      </c>
      <c r="VN1" s="49" t="s">
        <v>95</v>
      </c>
      <c r="VO1" s="49" t="s">
        <v>94</v>
      </c>
      <c r="VP1" s="49" t="s">
        <v>93</v>
      </c>
      <c r="VQ1" s="49" t="s">
        <v>92</v>
      </c>
      <c r="VR1" s="49" t="s">
        <v>91</v>
      </c>
      <c r="VS1" s="49" t="s">
        <v>90</v>
      </c>
      <c r="VT1" s="49" t="s">
        <v>89</v>
      </c>
      <c r="VU1" s="49" t="s">
        <v>88</v>
      </c>
      <c r="VV1" s="49" t="s">
        <v>87</v>
      </c>
      <c r="VW1" s="49" t="s">
        <v>86</v>
      </c>
      <c r="VX1" s="49" t="s">
        <v>85</v>
      </c>
      <c r="VY1" s="49" t="s">
        <v>84</v>
      </c>
      <c r="VZ1" s="49" t="s">
        <v>83</v>
      </c>
      <c r="WA1" s="49" t="s">
        <v>82</v>
      </c>
      <c r="WB1" s="49" t="s">
        <v>81</v>
      </c>
      <c r="WC1" s="49" t="s">
        <v>80</v>
      </c>
      <c r="WD1" s="49" t="s">
        <v>79</v>
      </c>
      <c r="WE1" s="49" t="s">
        <v>78</v>
      </c>
      <c r="WF1" s="49" t="s">
        <v>77</v>
      </c>
      <c r="WG1" s="49" t="s">
        <v>76</v>
      </c>
      <c r="WH1" s="49" t="s">
        <v>75</v>
      </c>
      <c r="WI1" s="49" t="s">
        <v>74</v>
      </c>
      <c r="WJ1" s="49" t="s">
        <v>73</v>
      </c>
      <c r="WK1" s="49" t="s">
        <v>72</v>
      </c>
      <c r="WL1" s="49" t="s">
        <v>71</v>
      </c>
      <c r="WM1" s="49" t="s">
        <v>70</v>
      </c>
      <c r="WN1" s="49" t="s">
        <v>69</v>
      </c>
      <c r="WO1" s="49" t="s">
        <v>68</v>
      </c>
      <c r="WP1" s="49" t="s">
        <v>67</v>
      </c>
      <c r="WQ1" s="49" t="s">
        <v>66</v>
      </c>
      <c r="WR1" s="49" t="s">
        <v>65</v>
      </c>
      <c r="WS1" s="49" t="s">
        <v>64</v>
      </c>
      <c r="WT1" s="49" t="s">
        <v>63</v>
      </c>
      <c r="WU1" s="49" t="s">
        <v>62</v>
      </c>
      <c r="WV1" s="49" t="s">
        <v>61</v>
      </c>
      <c r="WW1" s="49" t="s">
        <v>60</v>
      </c>
      <c r="WX1" s="49" t="s">
        <v>59</v>
      </c>
      <c r="WY1" s="49" t="s">
        <v>58</v>
      </c>
      <c r="WZ1" s="49" t="s">
        <v>57</v>
      </c>
      <c r="XA1" s="49" t="s">
        <v>56</v>
      </c>
      <c r="XB1" s="49" t="s">
        <v>55</v>
      </c>
      <c r="XC1" s="49" t="s">
        <v>54</v>
      </c>
      <c r="XD1" s="49" t="s">
        <v>53</v>
      </c>
      <c r="XE1" s="49" t="s">
        <v>52</v>
      </c>
      <c r="XF1" s="49" t="s">
        <v>51</v>
      </c>
      <c r="XG1" s="49" t="s">
        <v>50</v>
      </c>
      <c r="XH1" s="49" t="s">
        <v>49</v>
      </c>
      <c r="XI1" s="49" t="s">
        <v>48</v>
      </c>
      <c r="XJ1" s="49" t="s">
        <v>47</v>
      </c>
      <c r="XK1" s="49" t="s">
        <v>46</v>
      </c>
      <c r="XL1" s="49" t="s">
        <v>45</v>
      </c>
      <c r="XM1" s="49" t="s">
        <v>44</v>
      </c>
      <c r="XN1" s="49" t="s">
        <v>43</v>
      </c>
      <c r="XO1" s="49" t="s">
        <v>42</v>
      </c>
      <c r="XP1" s="49" t="s">
        <v>41</v>
      </c>
      <c r="XQ1" s="49" t="s">
        <v>40</v>
      </c>
      <c r="XR1" s="49" t="s">
        <v>39</v>
      </c>
      <c r="XS1" s="49" t="s">
        <v>38</v>
      </c>
      <c r="XT1" s="49" t="s">
        <v>37</v>
      </c>
      <c r="XU1" s="49" t="s">
        <v>36</v>
      </c>
      <c r="XV1" s="49" t="s">
        <v>35</v>
      </c>
      <c r="XW1" s="49" t="s">
        <v>34</v>
      </c>
      <c r="XX1" s="49" t="s">
        <v>33</v>
      </c>
      <c r="XY1" s="49" t="s">
        <v>31</v>
      </c>
      <c r="XZ1" s="49" t="s">
        <v>32</v>
      </c>
    </row>
    <row r="2" spans="1:650" s="50" customFormat="1" ht="32.25" customHeight="1" x14ac:dyDescent="0.2">
      <c r="A2" s="51" t="s">
        <v>680</v>
      </c>
      <c r="B2" s="52" t="s">
        <v>753</v>
      </c>
      <c r="C2" s="53" t="s">
        <v>754</v>
      </c>
      <c r="D2" s="53" t="s">
        <v>677</v>
      </c>
      <c r="E2" s="53" t="s">
        <v>755</v>
      </c>
      <c r="F2" s="53" t="s">
        <v>756</v>
      </c>
      <c r="G2" s="53" t="s">
        <v>757</v>
      </c>
      <c r="H2" s="53" t="s">
        <v>758</v>
      </c>
      <c r="I2" s="53" t="s">
        <v>759</v>
      </c>
      <c r="J2" s="53" t="s">
        <v>760</v>
      </c>
      <c r="K2" s="53" t="s">
        <v>761</v>
      </c>
      <c r="L2" s="53" t="s">
        <v>762</v>
      </c>
      <c r="M2" s="53" t="s">
        <v>763</v>
      </c>
      <c r="N2" s="53" t="s">
        <v>764</v>
      </c>
      <c r="O2" s="53" t="s">
        <v>765</v>
      </c>
      <c r="P2" s="53" t="s">
        <v>766</v>
      </c>
      <c r="Q2" s="53" t="s">
        <v>767</v>
      </c>
      <c r="R2" s="53" t="s">
        <v>768</v>
      </c>
      <c r="S2" s="53" t="s">
        <v>769</v>
      </c>
      <c r="T2" s="53" t="s">
        <v>770</v>
      </c>
      <c r="U2" s="53" t="s">
        <v>771</v>
      </c>
      <c r="V2" s="53" t="s">
        <v>772</v>
      </c>
      <c r="W2" s="53" t="s">
        <v>773</v>
      </c>
      <c r="X2" s="53" t="s">
        <v>774</v>
      </c>
      <c r="Y2" s="53" t="s">
        <v>775</v>
      </c>
      <c r="Z2" s="53" t="s">
        <v>776</v>
      </c>
      <c r="AA2" s="53" t="s">
        <v>777</v>
      </c>
      <c r="AB2" s="53" t="s">
        <v>778</v>
      </c>
      <c r="AC2" s="53" t="s">
        <v>779</v>
      </c>
      <c r="AD2" s="53" t="s">
        <v>780</v>
      </c>
      <c r="AE2" s="53" t="s">
        <v>781</v>
      </c>
      <c r="AF2" s="53" t="s">
        <v>782</v>
      </c>
      <c r="AG2" s="53" t="s">
        <v>783</v>
      </c>
      <c r="AH2" s="53" t="s">
        <v>784</v>
      </c>
      <c r="AI2" s="53" t="s">
        <v>785</v>
      </c>
      <c r="AJ2" s="53" t="s">
        <v>786</v>
      </c>
      <c r="AK2" s="53" t="s">
        <v>787</v>
      </c>
      <c r="AL2" s="53" t="s">
        <v>788</v>
      </c>
      <c r="AM2" s="53" t="s">
        <v>789</v>
      </c>
      <c r="AN2" s="53" t="s">
        <v>790</v>
      </c>
      <c r="AO2" s="53" t="s">
        <v>791</v>
      </c>
      <c r="AP2" s="53" t="s">
        <v>792</v>
      </c>
      <c r="AQ2" s="53" t="s">
        <v>793</v>
      </c>
      <c r="AR2" s="53" t="s">
        <v>794</v>
      </c>
      <c r="AS2" s="53" t="s">
        <v>795</v>
      </c>
      <c r="AT2" s="53" t="s">
        <v>796</v>
      </c>
      <c r="AU2" s="53" t="s">
        <v>797</v>
      </c>
      <c r="AV2" s="53" t="s">
        <v>798</v>
      </c>
      <c r="AW2" s="53" t="s">
        <v>799</v>
      </c>
      <c r="AX2" s="53" t="s">
        <v>800</v>
      </c>
      <c r="AY2" s="53" t="s">
        <v>801</v>
      </c>
      <c r="AZ2" s="53" t="s">
        <v>802</v>
      </c>
      <c r="BA2" s="53" t="s">
        <v>803</v>
      </c>
      <c r="BB2" s="53" t="s">
        <v>804</v>
      </c>
      <c r="BC2" s="53" t="s">
        <v>805</v>
      </c>
      <c r="BD2" s="53" t="s">
        <v>806</v>
      </c>
      <c r="BE2" s="53" t="s">
        <v>807</v>
      </c>
      <c r="BF2" s="53" t="s">
        <v>808</v>
      </c>
      <c r="BG2" s="53" t="s">
        <v>809</v>
      </c>
      <c r="BH2" s="53" t="s">
        <v>810</v>
      </c>
      <c r="BI2" s="53" t="s">
        <v>811</v>
      </c>
      <c r="BJ2" s="53" t="s">
        <v>812</v>
      </c>
      <c r="BK2" s="53" t="s">
        <v>813</v>
      </c>
      <c r="BL2" s="53" t="s">
        <v>814</v>
      </c>
      <c r="BM2" s="53" t="s">
        <v>815</v>
      </c>
      <c r="BN2" s="53" t="s">
        <v>816</v>
      </c>
      <c r="BO2" s="53" t="s">
        <v>817</v>
      </c>
      <c r="BP2" s="53" t="s">
        <v>818</v>
      </c>
      <c r="BQ2" s="53" t="s">
        <v>819</v>
      </c>
      <c r="BR2" s="53" t="s">
        <v>820</v>
      </c>
      <c r="BS2" s="53" t="s">
        <v>821</v>
      </c>
      <c r="BT2" s="53" t="s">
        <v>822</v>
      </c>
      <c r="BU2" s="53" t="s">
        <v>823</v>
      </c>
      <c r="BV2" s="53" t="s">
        <v>824</v>
      </c>
      <c r="BW2" s="53" t="s">
        <v>825</v>
      </c>
      <c r="BX2" s="53" t="s">
        <v>826</v>
      </c>
      <c r="BY2" s="53" t="s">
        <v>827</v>
      </c>
      <c r="BZ2" s="53" t="s">
        <v>828</v>
      </c>
      <c r="CA2" s="53" t="s">
        <v>829</v>
      </c>
      <c r="CB2" s="53" t="s">
        <v>830</v>
      </c>
      <c r="CC2" s="53" t="s">
        <v>831</v>
      </c>
      <c r="CD2" s="53" t="s">
        <v>832</v>
      </c>
      <c r="CE2" s="53" t="s">
        <v>833</v>
      </c>
      <c r="CF2" s="53" t="s">
        <v>834</v>
      </c>
      <c r="CG2" s="53" t="s">
        <v>835</v>
      </c>
      <c r="CH2" s="53" t="s">
        <v>836</v>
      </c>
      <c r="CI2" s="53" t="s">
        <v>837</v>
      </c>
      <c r="CJ2" s="53" t="s">
        <v>838</v>
      </c>
      <c r="CK2" s="53" t="s">
        <v>839</v>
      </c>
      <c r="CL2" s="53" t="s">
        <v>840</v>
      </c>
      <c r="CM2" s="53" t="s">
        <v>841</v>
      </c>
      <c r="CN2" s="53" t="s">
        <v>842</v>
      </c>
      <c r="CO2" s="53" t="s">
        <v>843</v>
      </c>
      <c r="CP2" s="53" t="s">
        <v>844</v>
      </c>
      <c r="CQ2" s="53" t="s">
        <v>845</v>
      </c>
      <c r="CR2" s="53" t="s">
        <v>846</v>
      </c>
      <c r="CS2" s="53" t="s">
        <v>847</v>
      </c>
      <c r="CT2" s="53" t="s">
        <v>848</v>
      </c>
      <c r="CU2" s="53" t="s">
        <v>849</v>
      </c>
      <c r="CV2" s="53" t="s">
        <v>850</v>
      </c>
      <c r="CW2" s="53" t="s">
        <v>851</v>
      </c>
      <c r="CX2" s="53" t="s">
        <v>852</v>
      </c>
      <c r="CY2" s="53" t="s">
        <v>853</v>
      </c>
      <c r="CZ2" s="53" t="s">
        <v>854</v>
      </c>
      <c r="DA2" s="53" t="s">
        <v>855</v>
      </c>
      <c r="DB2" s="53" t="s">
        <v>856</v>
      </c>
      <c r="DC2" s="53" t="s">
        <v>857</v>
      </c>
      <c r="DD2" s="53" t="s">
        <v>858</v>
      </c>
      <c r="DE2" s="53" t="s">
        <v>859</v>
      </c>
      <c r="DF2" s="53" t="s">
        <v>860</v>
      </c>
      <c r="DG2" s="53" t="s">
        <v>861</v>
      </c>
      <c r="DH2" s="53" t="s">
        <v>862</v>
      </c>
      <c r="DI2" s="53" t="s">
        <v>863</v>
      </c>
      <c r="DJ2" s="53" t="s">
        <v>864</v>
      </c>
      <c r="DK2" s="53" t="s">
        <v>865</v>
      </c>
      <c r="DL2" s="53" t="s">
        <v>866</v>
      </c>
      <c r="DM2" s="53" t="s">
        <v>867</v>
      </c>
      <c r="DN2" s="53" t="s">
        <v>868</v>
      </c>
      <c r="DO2" s="53" t="s">
        <v>869</v>
      </c>
      <c r="DP2" s="53" t="s">
        <v>870</v>
      </c>
      <c r="DQ2" s="53" t="s">
        <v>871</v>
      </c>
      <c r="DR2" s="53" t="s">
        <v>872</v>
      </c>
      <c r="DS2" s="53" t="s">
        <v>873</v>
      </c>
      <c r="DT2" s="53" t="s">
        <v>874</v>
      </c>
      <c r="DU2" s="53" t="s">
        <v>875</v>
      </c>
      <c r="DV2" s="53" t="s">
        <v>876</v>
      </c>
      <c r="DW2" s="53" t="s">
        <v>877</v>
      </c>
      <c r="DX2" s="53" t="s">
        <v>878</v>
      </c>
      <c r="DY2" s="53" t="s">
        <v>879</v>
      </c>
      <c r="DZ2" s="53" t="s">
        <v>880</v>
      </c>
      <c r="EA2" s="53" t="s">
        <v>881</v>
      </c>
      <c r="EB2" s="53" t="s">
        <v>882</v>
      </c>
      <c r="EC2" s="53" t="s">
        <v>883</v>
      </c>
      <c r="ED2" s="53" t="s">
        <v>884</v>
      </c>
      <c r="EE2" s="53" t="s">
        <v>885</v>
      </c>
      <c r="EF2" s="53" t="s">
        <v>886</v>
      </c>
      <c r="EG2" s="53" t="s">
        <v>887</v>
      </c>
      <c r="EH2" s="53" t="s">
        <v>888</v>
      </c>
      <c r="EI2" s="53" t="s">
        <v>889</v>
      </c>
      <c r="EJ2" s="53" t="s">
        <v>890</v>
      </c>
      <c r="EK2" s="53" t="s">
        <v>891</v>
      </c>
      <c r="EL2" s="53" t="s">
        <v>892</v>
      </c>
      <c r="EM2" s="53" t="s">
        <v>893</v>
      </c>
      <c r="EN2" s="53" t="s">
        <v>894</v>
      </c>
      <c r="EO2" s="53" t="s">
        <v>895</v>
      </c>
      <c r="EP2" s="53" t="s">
        <v>896</v>
      </c>
      <c r="EQ2" s="53" t="s">
        <v>897</v>
      </c>
      <c r="ER2" s="53" t="s">
        <v>898</v>
      </c>
      <c r="ES2" s="53" t="s">
        <v>899</v>
      </c>
      <c r="ET2" s="53" t="s">
        <v>900</v>
      </c>
      <c r="EU2" s="53" t="s">
        <v>901</v>
      </c>
      <c r="EV2" s="53" t="s">
        <v>902</v>
      </c>
      <c r="EW2" s="53" t="s">
        <v>903</v>
      </c>
      <c r="EX2" s="53" t="s">
        <v>904</v>
      </c>
      <c r="EY2" s="53" t="s">
        <v>905</v>
      </c>
      <c r="EZ2" s="53" t="s">
        <v>906</v>
      </c>
      <c r="FA2" s="53" t="s">
        <v>907</v>
      </c>
      <c r="FB2" s="53" t="s">
        <v>908</v>
      </c>
      <c r="FC2" s="53" t="s">
        <v>909</v>
      </c>
      <c r="FD2" s="53" t="s">
        <v>910</v>
      </c>
      <c r="FE2" s="53" t="s">
        <v>911</v>
      </c>
      <c r="FF2" s="53" t="s">
        <v>912</v>
      </c>
      <c r="FG2" s="53" t="s">
        <v>913</v>
      </c>
      <c r="FH2" s="53" t="s">
        <v>914</v>
      </c>
      <c r="FI2" s="53" t="s">
        <v>915</v>
      </c>
      <c r="FJ2" s="53" t="s">
        <v>916</v>
      </c>
      <c r="FK2" s="53" t="s">
        <v>917</v>
      </c>
      <c r="FL2" s="53" t="s">
        <v>918</v>
      </c>
      <c r="FM2" s="53" t="s">
        <v>919</v>
      </c>
      <c r="FN2" s="53" t="s">
        <v>920</v>
      </c>
      <c r="FO2" s="53" t="s">
        <v>921</v>
      </c>
      <c r="FP2" s="53" t="s">
        <v>922</v>
      </c>
      <c r="FQ2" s="53" t="s">
        <v>923</v>
      </c>
      <c r="FR2" s="53" t="s">
        <v>924</v>
      </c>
      <c r="FS2" s="53" t="s">
        <v>925</v>
      </c>
      <c r="FT2" s="53" t="s">
        <v>926</v>
      </c>
      <c r="FU2" s="53" t="s">
        <v>927</v>
      </c>
      <c r="FV2" s="53" t="s">
        <v>928</v>
      </c>
      <c r="FW2" s="53" t="s">
        <v>929</v>
      </c>
      <c r="FX2" s="53" t="s">
        <v>930</v>
      </c>
      <c r="FY2" s="53" t="s">
        <v>931</v>
      </c>
      <c r="FZ2" s="53" t="s">
        <v>932</v>
      </c>
      <c r="GA2" s="53" t="s">
        <v>933</v>
      </c>
      <c r="GB2" s="53" t="s">
        <v>934</v>
      </c>
      <c r="GC2" s="53" t="s">
        <v>935</v>
      </c>
      <c r="GD2" s="53" t="s">
        <v>936</v>
      </c>
      <c r="GE2" s="53" t="s">
        <v>937</v>
      </c>
      <c r="GF2" s="53" t="s">
        <v>938</v>
      </c>
      <c r="GG2" s="53" t="s">
        <v>939</v>
      </c>
      <c r="GH2" s="53" t="s">
        <v>940</v>
      </c>
      <c r="GI2" s="53" t="s">
        <v>941</v>
      </c>
      <c r="GJ2" s="53" t="s">
        <v>942</v>
      </c>
      <c r="GK2" s="53" t="s">
        <v>943</v>
      </c>
      <c r="GL2" s="53" t="s">
        <v>944</v>
      </c>
      <c r="GM2" s="53" t="s">
        <v>945</v>
      </c>
      <c r="GN2" s="53" t="s">
        <v>946</v>
      </c>
      <c r="GO2" s="53" t="s">
        <v>947</v>
      </c>
      <c r="GP2" s="53" t="s">
        <v>948</v>
      </c>
      <c r="GQ2" s="53" t="s">
        <v>949</v>
      </c>
      <c r="GR2" s="53" t="s">
        <v>950</v>
      </c>
      <c r="GS2" s="53" t="s">
        <v>951</v>
      </c>
      <c r="GT2" s="53" t="s">
        <v>952</v>
      </c>
      <c r="GU2" s="53" t="s">
        <v>953</v>
      </c>
      <c r="GV2" s="53" t="s">
        <v>954</v>
      </c>
      <c r="GW2" s="53" t="s">
        <v>955</v>
      </c>
      <c r="GX2" s="53" t="s">
        <v>956</v>
      </c>
      <c r="GY2" s="53" t="s">
        <v>957</v>
      </c>
      <c r="GZ2" s="53" t="s">
        <v>958</v>
      </c>
      <c r="HA2" s="53" t="s">
        <v>959</v>
      </c>
      <c r="HB2" s="53" t="s">
        <v>960</v>
      </c>
      <c r="HC2" s="53" t="s">
        <v>961</v>
      </c>
      <c r="HD2" s="53" t="s">
        <v>962</v>
      </c>
      <c r="HE2" s="53" t="s">
        <v>963</v>
      </c>
      <c r="HF2" s="53" t="s">
        <v>964</v>
      </c>
      <c r="HG2" s="53" t="s">
        <v>965</v>
      </c>
      <c r="HH2" s="53" t="s">
        <v>966</v>
      </c>
      <c r="HI2" s="53" t="s">
        <v>967</v>
      </c>
      <c r="HJ2" s="53" t="s">
        <v>968</v>
      </c>
      <c r="HK2" s="53" t="s">
        <v>969</v>
      </c>
      <c r="HL2" s="53" t="s">
        <v>970</v>
      </c>
      <c r="HM2" s="53" t="s">
        <v>971</v>
      </c>
      <c r="HN2" s="53" t="s">
        <v>972</v>
      </c>
      <c r="HO2" s="53" t="s">
        <v>973</v>
      </c>
      <c r="HP2" s="53" t="s">
        <v>974</v>
      </c>
      <c r="HQ2" s="53" t="s">
        <v>975</v>
      </c>
      <c r="HR2" s="53" t="s">
        <v>976</v>
      </c>
      <c r="HS2" s="53" t="s">
        <v>977</v>
      </c>
      <c r="HT2" s="53" t="s">
        <v>978</v>
      </c>
      <c r="HU2" s="53" t="s">
        <v>979</v>
      </c>
      <c r="HV2" s="53" t="s">
        <v>980</v>
      </c>
      <c r="HW2" s="53" t="s">
        <v>981</v>
      </c>
      <c r="HX2" s="53" t="s">
        <v>982</v>
      </c>
      <c r="HY2" s="53" t="s">
        <v>983</v>
      </c>
      <c r="HZ2" s="53" t="s">
        <v>984</v>
      </c>
      <c r="IA2" s="53" t="s">
        <v>985</v>
      </c>
      <c r="IB2" s="53" t="s">
        <v>986</v>
      </c>
      <c r="IC2" s="53" t="s">
        <v>987</v>
      </c>
      <c r="ID2" s="53" t="s">
        <v>988</v>
      </c>
      <c r="IE2" s="53" t="s">
        <v>989</v>
      </c>
      <c r="IF2" s="53" t="s">
        <v>990</v>
      </c>
      <c r="IG2" s="53" t="s">
        <v>991</v>
      </c>
      <c r="IH2" s="53" t="s">
        <v>992</v>
      </c>
      <c r="II2" s="53" t="s">
        <v>993</v>
      </c>
      <c r="IJ2" s="53" t="s">
        <v>994</v>
      </c>
      <c r="IK2" s="53" t="s">
        <v>995</v>
      </c>
      <c r="IL2" s="53" t="s">
        <v>996</v>
      </c>
      <c r="IM2" s="53" t="s">
        <v>997</v>
      </c>
      <c r="IN2" s="53" t="s">
        <v>998</v>
      </c>
      <c r="IO2" s="53" t="s">
        <v>999</v>
      </c>
      <c r="IP2" s="53" t="s">
        <v>1000</v>
      </c>
      <c r="IQ2" s="53" t="s">
        <v>1001</v>
      </c>
      <c r="IR2" s="53" t="s">
        <v>1002</v>
      </c>
      <c r="IS2" s="53" t="s">
        <v>1003</v>
      </c>
      <c r="IT2" s="53" t="s">
        <v>1004</v>
      </c>
      <c r="IU2" s="53" t="s">
        <v>1005</v>
      </c>
      <c r="IV2" s="53" t="s">
        <v>1006</v>
      </c>
      <c r="IW2" s="53" t="s">
        <v>1007</v>
      </c>
      <c r="IX2" s="53" t="s">
        <v>1008</v>
      </c>
      <c r="IY2" s="53" t="s">
        <v>1009</v>
      </c>
      <c r="IZ2" s="53" t="s">
        <v>1010</v>
      </c>
      <c r="JA2" s="53" t="s">
        <v>1011</v>
      </c>
      <c r="JB2" s="53" t="s">
        <v>1012</v>
      </c>
      <c r="JC2" s="53" t="s">
        <v>1013</v>
      </c>
      <c r="JD2" s="53" t="s">
        <v>1014</v>
      </c>
      <c r="JE2" s="53" t="s">
        <v>1015</v>
      </c>
      <c r="JF2" s="53" t="s">
        <v>1016</v>
      </c>
      <c r="JG2" s="53" t="s">
        <v>1017</v>
      </c>
      <c r="JH2" s="53" t="s">
        <v>1018</v>
      </c>
      <c r="JI2" s="53" t="s">
        <v>1019</v>
      </c>
      <c r="JJ2" s="53" t="s">
        <v>1020</v>
      </c>
      <c r="JK2" s="53" t="s">
        <v>1021</v>
      </c>
      <c r="JL2" s="53" t="s">
        <v>1022</v>
      </c>
      <c r="JM2" s="53" t="s">
        <v>1023</v>
      </c>
      <c r="JN2" s="53" t="s">
        <v>1024</v>
      </c>
      <c r="JO2" s="53" t="s">
        <v>1025</v>
      </c>
      <c r="JP2" s="53" t="s">
        <v>1026</v>
      </c>
      <c r="JQ2" s="53" t="s">
        <v>1027</v>
      </c>
      <c r="JR2" s="53" t="s">
        <v>1028</v>
      </c>
      <c r="JS2" s="53" t="s">
        <v>1029</v>
      </c>
      <c r="JT2" s="53" t="s">
        <v>1030</v>
      </c>
      <c r="JU2" s="53" t="s">
        <v>1031</v>
      </c>
      <c r="JV2" s="53" t="s">
        <v>1032</v>
      </c>
      <c r="JW2" s="53" t="s">
        <v>1033</v>
      </c>
      <c r="JX2" s="53" t="s">
        <v>1034</v>
      </c>
      <c r="JY2" s="53" t="s">
        <v>1035</v>
      </c>
      <c r="JZ2" s="53" t="s">
        <v>1036</v>
      </c>
      <c r="KA2" s="53" t="s">
        <v>1037</v>
      </c>
      <c r="KB2" s="53" t="s">
        <v>1038</v>
      </c>
      <c r="KC2" s="53" t="s">
        <v>1039</v>
      </c>
      <c r="KD2" s="53" t="s">
        <v>1040</v>
      </c>
      <c r="KE2" s="53" t="s">
        <v>1041</v>
      </c>
      <c r="KF2" s="53" t="s">
        <v>1042</v>
      </c>
      <c r="KG2" s="53" t="s">
        <v>1043</v>
      </c>
      <c r="KH2" s="53" t="s">
        <v>1044</v>
      </c>
      <c r="KI2" s="53" t="s">
        <v>1045</v>
      </c>
      <c r="KJ2" s="53" t="s">
        <v>1046</v>
      </c>
      <c r="KK2" s="53" t="s">
        <v>1047</v>
      </c>
      <c r="KL2" s="53" t="s">
        <v>1048</v>
      </c>
      <c r="KM2" s="53" t="s">
        <v>1049</v>
      </c>
      <c r="KN2" s="53" t="s">
        <v>1050</v>
      </c>
      <c r="KO2" s="53" t="s">
        <v>1051</v>
      </c>
      <c r="KP2" s="53" t="s">
        <v>1052</v>
      </c>
      <c r="KQ2" s="53" t="s">
        <v>1053</v>
      </c>
      <c r="KR2" s="53" t="s">
        <v>1054</v>
      </c>
      <c r="KS2" s="53" t="s">
        <v>1055</v>
      </c>
      <c r="KT2" s="53" t="s">
        <v>1056</v>
      </c>
      <c r="KU2" s="53" t="s">
        <v>1057</v>
      </c>
      <c r="KV2" s="53" t="s">
        <v>1058</v>
      </c>
      <c r="KW2" s="53" t="s">
        <v>1059</v>
      </c>
      <c r="KX2" s="53" t="s">
        <v>1060</v>
      </c>
      <c r="KY2" s="53" t="s">
        <v>1061</v>
      </c>
      <c r="KZ2" s="53" t="s">
        <v>1062</v>
      </c>
      <c r="LA2" s="53" t="s">
        <v>1063</v>
      </c>
      <c r="LB2" s="53" t="s">
        <v>1064</v>
      </c>
      <c r="LC2" s="53" t="s">
        <v>1065</v>
      </c>
      <c r="LD2" s="53" t="s">
        <v>1066</v>
      </c>
      <c r="LE2" s="53" t="s">
        <v>1067</v>
      </c>
      <c r="LF2" s="53" t="s">
        <v>1068</v>
      </c>
      <c r="LG2" s="53" t="s">
        <v>1069</v>
      </c>
      <c r="LH2" s="53" t="s">
        <v>1070</v>
      </c>
      <c r="LI2" s="53" t="s">
        <v>1071</v>
      </c>
      <c r="LJ2" s="53" t="s">
        <v>1072</v>
      </c>
      <c r="LK2" s="53" t="s">
        <v>1073</v>
      </c>
      <c r="LL2" s="53" t="s">
        <v>1074</v>
      </c>
      <c r="LM2" s="53" t="s">
        <v>1075</v>
      </c>
      <c r="LN2" s="53" t="s">
        <v>1076</v>
      </c>
      <c r="LO2" s="53" t="s">
        <v>1077</v>
      </c>
      <c r="LP2" s="53" t="s">
        <v>1078</v>
      </c>
      <c r="LQ2" s="53" t="s">
        <v>1079</v>
      </c>
      <c r="LR2" s="53" t="s">
        <v>1080</v>
      </c>
      <c r="LS2" s="53" t="s">
        <v>1081</v>
      </c>
      <c r="LT2" s="53" t="s">
        <v>1082</v>
      </c>
      <c r="LU2" s="53" t="s">
        <v>1083</v>
      </c>
      <c r="LV2" s="53" t="s">
        <v>1084</v>
      </c>
      <c r="LW2" s="53" t="s">
        <v>1085</v>
      </c>
      <c r="LX2" s="53" t="s">
        <v>1086</v>
      </c>
      <c r="LY2" s="53" t="s">
        <v>1087</v>
      </c>
      <c r="LZ2" s="53" t="s">
        <v>1088</v>
      </c>
      <c r="MA2" s="53" t="s">
        <v>1089</v>
      </c>
      <c r="MB2" s="53" t="s">
        <v>1090</v>
      </c>
      <c r="MC2" s="53" t="s">
        <v>1091</v>
      </c>
      <c r="MD2" s="53" t="s">
        <v>1092</v>
      </c>
      <c r="ME2" s="53" t="s">
        <v>1091</v>
      </c>
      <c r="MF2" s="53" t="s">
        <v>1092</v>
      </c>
      <c r="MG2" s="53" t="s">
        <v>1093</v>
      </c>
      <c r="MH2" s="53" t="s">
        <v>1094</v>
      </c>
      <c r="MI2" s="53" t="s">
        <v>1095</v>
      </c>
      <c r="MJ2" s="53" t="s">
        <v>1096</v>
      </c>
      <c r="MK2" s="53" t="s">
        <v>1097</v>
      </c>
      <c r="ML2" s="53" t="s">
        <v>1098</v>
      </c>
      <c r="MM2" s="53" t="s">
        <v>1099</v>
      </c>
      <c r="MN2" s="53" t="s">
        <v>1100</v>
      </c>
      <c r="MO2" s="53" t="s">
        <v>1101</v>
      </c>
      <c r="MP2" s="53" t="s">
        <v>1102</v>
      </c>
      <c r="MQ2" s="53" t="s">
        <v>1103</v>
      </c>
      <c r="MR2" s="53" t="s">
        <v>1104</v>
      </c>
      <c r="MS2" s="53" t="s">
        <v>1105</v>
      </c>
      <c r="MT2" s="53" t="s">
        <v>1106</v>
      </c>
      <c r="MU2" s="53" t="s">
        <v>1107</v>
      </c>
      <c r="MV2" s="53" t="s">
        <v>1108</v>
      </c>
      <c r="MW2" s="53" t="s">
        <v>1109</v>
      </c>
      <c r="MX2" s="53" t="s">
        <v>1110</v>
      </c>
      <c r="MY2" s="53" t="s">
        <v>1111</v>
      </c>
      <c r="MZ2" s="53" t="s">
        <v>1112</v>
      </c>
      <c r="NA2" s="53" t="s">
        <v>1111</v>
      </c>
      <c r="NB2" s="53" t="s">
        <v>1112</v>
      </c>
      <c r="NC2" s="53" t="s">
        <v>1113</v>
      </c>
      <c r="ND2" s="53" t="s">
        <v>1114</v>
      </c>
      <c r="NE2" s="53" t="s">
        <v>1115</v>
      </c>
      <c r="NF2" s="53" t="s">
        <v>1116</v>
      </c>
      <c r="NG2" s="53" t="s">
        <v>1117</v>
      </c>
      <c r="NH2" s="53" t="s">
        <v>1118</v>
      </c>
      <c r="NI2" s="53" t="s">
        <v>1119</v>
      </c>
      <c r="NJ2" s="53" t="s">
        <v>1120</v>
      </c>
      <c r="NK2" s="53" t="s">
        <v>1121</v>
      </c>
      <c r="NL2" s="53" t="s">
        <v>1122</v>
      </c>
      <c r="NM2" s="53" t="s">
        <v>1123</v>
      </c>
      <c r="NN2" s="53" t="s">
        <v>1124</v>
      </c>
      <c r="NO2" s="53" t="s">
        <v>1125</v>
      </c>
      <c r="NP2" s="53" t="s">
        <v>1126</v>
      </c>
      <c r="NQ2" s="53" t="s">
        <v>1127</v>
      </c>
      <c r="NR2" s="53" t="s">
        <v>1128</v>
      </c>
      <c r="NS2" s="53" t="s">
        <v>1129</v>
      </c>
      <c r="NT2" s="53" t="s">
        <v>1130</v>
      </c>
      <c r="NU2" s="53" t="s">
        <v>1129</v>
      </c>
      <c r="NV2" s="53" t="s">
        <v>1130</v>
      </c>
      <c r="NW2" s="53" t="s">
        <v>1131</v>
      </c>
      <c r="NX2" s="53" t="s">
        <v>1132</v>
      </c>
      <c r="NY2" s="53" t="s">
        <v>1133</v>
      </c>
      <c r="NZ2" s="53" t="s">
        <v>1134</v>
      </c>
      <c r="OA2" s="53" t="s">
        <v>1135</v>
      </c>
      <c r="OB2" s="53" t="s">
        <v>1136</v>
      </c>
      <c r="OC2" s="53" t="s">
        <v>1137</v>
      </c>
      <c r="OD2" s="53" t="s">
        <v>1138</v>
      </c>
      <c r="OE2" s="53" t="s">
        <v>1139</v>
      </c>
      <c r="OF2" s="53" t="s">
        <v>1140</v>
      </c>
      <c r="OG2" s="53" t="s">
        <v>1141</v>
      </c>
      <c r="OH2" s="53" t="s">
        <v>1142</v>
      </c>
      <c r="OI2" s="53" t="s">
        <v>1143</v>
      </c>
      <c r="OJ2" s="53" t="s">
        <v>1144</v>
      </c>
      <c r="OK2" s="53" t="s">
        <v>1145</v>
      </c>
      <c r="OL2" s="53" t="s">
        <v>1146</v>
      </c>
      <c r="OM2" s="53" t="s">
        <v>1147</v>
      </c>
      <c r="ON2" s="53" t="s">
        <v>1148</v>
      </c>
      <c r="OO2" s="53" t="s">
        <v>1149</v>
      </c>
      <c r="OP2" s="53" t="s">
        <v>1150</v>
      </c>
      <c r="OQ2" s="53" t="s">
        <v>1151</v>
      </c>
      <c r="OR2" s="53" t="s">
        <v>1152</v>
      </c>
      <c r="OS2" s="53" t="s">
        <v>1153</v>
      </c>
      <c r="OT2" s="53" t="s">
        <v>1154</v>
      </c>
      <c r="OU2" s="53" t="s">
        <v>1155</v>
      </c>
      <c r="OV2" s="53" t="s">
        <v>1156</v>
      </c>
      <c r="OW2" s="53" t="s">
        <v>1157</v>
      </c>
      <c r="OX2" s="53" t="s">
        <v>1158</v>
      </c>
      <c r="OY2" s="53" t="s">
        <v>1159</v>
      </c>
      <c r="OZ2" s="53" t="s">
        <v>1160</v>
      </c>
      <c r="PA2" s="53" t="s">
        <v>1161</v>
      </c>
      <c r="PB2" s="53" t="s">
        <v>1162</v>
      </c>
      <c r="PC2" s="53" t="s">
        <v>1163</v>
      </c>
      <c r="PD2" s="53" t="s">
        <v>1164</v>
      </c>
      <c r="PE2" s="53" t="s">
        <v>1165</v>
      </c>
      <c r="PF2" s="53" t="s">
        <v>1166</v>
      </c>
      <c r="PG2" s="53" t="s">
        <v>1167</v>
      </c>
      <c r="PH2" s="53" t="s">
        <v>1168</v>
      </c>
      <c r="PI2" s="53" t="s">
        <v>1169</v>
      </c>
      <c r="PJ2" s="53" t="s">
        <v>1170</v>
      </c>
      <c r="PK2" s="53" t="s">
        <v>1171</v>
      </c>
      <c r="PL2" s="53" t="s">
        <v>1172</v>
      </c>
      <c r="PM2" s="53" t="s">
        <v>1173</v>
      </c>
      <c r="PN2" s="53" t="s">
        <v>1174</v>
      </c>
      <c r="PO2" s="53" t="s">
        <v>1175</v>
      </c>
      <c r="PP2" s="53" t="s">
        <v>1176</v>
      </c>
      <c r="PQ2" s="53" t="s">
        <v>1177</v>
      </c>
      <c r="PR2" s="53" t="s">
        <v>1178</v>
      </c>
      <c r="PS2" s="53" t="s">
        <v>1179</v>
      </c>
      <c r="PT2" s="53" t="s">
        <v>1180</v>
      </c>
      <c r="PU2" s="53" t="s">
        <v>1181</v>
      </c>
      <c r="PV2" s="53" t="s">
        <v>1182</v>
      </c>
      <c r="PW2" s="53" t="s">
        <v>1183</v>
      </c>
      <c r="PX2" s="53" t="s">
        <v>1184</v>
      </c>
      <c r="PY2" s="53" t="s">
        <v>1185</v>
      </c>
      <c r="PZ2" s="53" t="s">
        <v>1186</v>
      </c>
      <c r="QA2" s="53" t="s">
        <v>1187</v>
      </c>
      <c r="QB2" s="53" t="s">
        <v>1188</v>
      </c>
      <c r="QC2" s="53" t="s">
        <v>1189</v>
      </c>
      <c r="QD2" s="53" t="s">
        <v>1190</v>
      </c>
      <c r="QE2" s="53" t="s">
        <v>1191</v>
      </c>
      <c r="QF2" s="53" t="s">
        <v>1192</v>
      </c>
      <c r="QG2" s="53" t="s">
        <v>1193</v>
      </c>
      <c r="QH2" s="53" t="s">
        <v>1194</v>
      </c>
      <c r="QI2" s="53" t="s">
        <v>1195</v>
      </c>
      <c r="QJ2" s="53" t="s">
        <v>1196</v>
      </c>
      <c r="QK2" s="53" t="s">
        <v>1197</v>
      </c>
      <c r="QL2" s="53" t="s">
        <v>1198</v>
      </c>
      <c r="QM2" s="53" t="s">
        <v>1199</v>
      </c>
      <c r="QN2" s="53" t="s">
        <v>1200</v>
      </c>
      <c r="QO2" s="53" t="s">
        <v>1201</v>
      </c>
      <c r="QP2" s="53" t="s">
        <v>1202</v>
      </c>
      <c r="QQ2" s="53" t="s">
        <v>1203</v>
      </c>
      <c r="QR2" s="53" t="s">
        <v>1204</v>
      </c>
      <c r="QS2" s="53" t="s">
        <v>1205</v>
      </c>
      <c r="QT2" s="53" t="s">
        <v>1206</v>
      </c>
      <c r="QU2" s="53" t="s">
        <v>1207</v>
      </c>
      <c r="QV2" s="53" t="s">
        <v>1208</v>
      </c>
      <c r="QW2" s="53" t="s">
        <v>1209</v>
      </c>
      <c r="QX2" s="53" t="s">
        <v>1210</v>
      </c>
      <c r="QY2" s="53" t="s">
        <v>1211</v>
      </c>
      <c r="QZ2" s="53" t="s">
        <v>1212</v>
      </c>
      <c r="RA2" s="53" t="s">
        <v>1213</v>
      </c>
      <c r="RB2" s="53" t="s">
        <v>1214</v>
      </c>
      <c r="RC2" s="53" t="s">
        <v>1215</v>
      </c>
      <c r="RD2" s="53" t="s">
        <v>1216</v>
      </c>
      <c r="RE2" s="53" t="s">
        <v>1217</v>
      </c>
      <c r="RF2" s="53" t="s">
        <v>1218</v>
      </c>
      <c r="RG2" s="53" t="s">
        <v>1219</v>
      </c>
      <c r="RH2" s="53" t="s">
        <v>1220</v>
      </c>
      <c r="RI2" s="53" t="s">
        <v>1221</v>
      </c>
      <c r="RJ2" s="53" t="s">
        <v>1222</v>
      </c>
      <c r="RK2" s="53" t="s">
        <v>1223</v>
      </c>
      <c r="RL2" s="53" t="s">
        <v>1224</v>
      </c>
      <c r="RM2" s="53" t="s">
        <v>1225</v>
      </c>
      <c r="RN2" s="53" t="s">
        <v>1226</v>
      </c>
      <c r="RO2" s="53" t="s">
        <v>1227</v>
      </c>
      <c r="RP2" s="53" t="s">
        <v>1228</v>
      </c>
      <c r="RQ2" s="53" t="s">
        <v>1229</v>
      </c>
      <c r="RR2" s="53" t="s">
        <v>1230</v>
      </c>
      <c r="RS2" s="53" t="s">
        <v>1231</v>
      </c>
      <c r="RT2" s="53" t="s">
        <v>1232</v>
      </c>
      <c r="RU2" s="53" t="s">
        <v>1233</v>
      </c>
      <c r="RV2" s="53" t="s">
        <v>1234</v>
      </c>
      <c r="RW2" s="53" t="s">
        <v>1235</v>
      </c>
      <c r="RX2" s="53" t="s">
        <v>1236</v>
      </c>
      <c r="RY2" s="53" t="s">
        <v>1237</v>
      </c>
      <c r="RZ2" s="53" t="s">
        <v>1238</v>
      </c>
      <c r="SA2" s="53" t="s">
        <v>1239</v>
      </c>
      <c r="SB2" s="53" t="s">
        <v>1240</v>
      </c>
      <c r="SC2" s="53" t="s">
        <v>1241</v>
      </c>
      <c r="SD2" s="53" t="s">
        <v>1242</v>
      </c>
      <c r="SE2" s="53" t="s">
        <v>1243</v>
      </c>
      <c r="SF2" s="53" t="s">
        <v>1244</v>
      </c>
      <c r="SG2" s="53" t="s">
        <v>1245</v>
      </c>
      <c r="SH2" s="53" t="s">
        <v>1246</v>
      </c>
      <c r="SI2" s="53" t="s">
        <v>1247</v>
      </c>
      <c r="SJ2" s="53" t="s">
        <v>1248</v>
      </c>
      <c r="SK2" s="53" t="s">
        <v>1249</v>
      </c>
      <c r="SL2" s="53" t="s">
        <v>1250</v>
      </c>
      <c r="SM2" s="53" t="s">
        <v>1251</v>
      </c>
      <c r="SN2" s="53" t="s">
        <v>1252</v>
      </c>
      <c r="SO2" s="53" t="s">
        <v>1253</v>
      </c>
      <c r="SP2" s="53" t="s">
        <v>1254</v>
      </c>
      <c r="SQ2" s="53" t="s">
        <v>1255</v>
      </c>
      <c r="SR2" s="53" t="s">
        <v>1256</v>
      </c>
      <c r="SS2" s="53" t="s">
        <v>1257</v>
      </c>
      <c r="ST2" s="53" t="s">
        <v>1258</v>
      </c>
      <c r="SU2" s="53" t="s">
        <v>1259</v>
      </c>
      <c r="SV2" s="53" t="s">
        <v>1260</v>
      </c>
      <c r="SW2" s="53" t="s">
        <v>1261</v>
      </c>
      <c r="SX2" s="53" t="s">
        <v>1262</v>
      </c>
      <c r="SY2" s="53" t="s">
        <v>1263</v>
      </c>
      <c r="SZ2" s="53" t="s">
        <v>1264</v>
      </c>
      <c r="TA2" s="53" t="s">
        <v>1265</v>
      </c>
      <c r="TB2" s="53" t="s">
        <v>1266</v>
      </c>
      <c r="TC2" s="53" t="s">
        <v>1267</v>
      </c>
      <c r="TD2" s="53" t="s">
        <v>1268</v>
      </c>
      <c r="TE2" s="53" t="s">
        <v>1269</v>
      </c>
      <c r="TF2" s="53" t="s">
        <v>1270</v>
      </c>
      <c r="TG2" s="53" t="s">
        <v>1271</v>
      </c>
      <c r="TH2" s="53" t="s">
        <v>1272</v>
      </c>
      <c r="TI2" s="53" t="s">
        <v>1273</v>
      </c>
      <c r="TJ2" s="53" t="s">
        <v>1274</v>
      </c>
      <c r="TK2" s="53" t="s">
        <v>1275</v>
      </c>
      <c r="TL2" s="53" t="s">
        <v>1276</v>
      </c>
      <c r="TM2" s="53" t="s">
        <v>1277</v>
      </c>
      <c r="TN2" s="53" t="s">
        <v>1278</v>
      </c>
      <c r="TO2" s="53" t="s">
        <v>1279</v>
      </c>
      <c r="TP2" s="53" t="s">
        <v>1280</v>
      </c>
      <c r="TQ2" s="53" t="s">
        <v>1281</v>
      </c>
      <c r="TR2" s="53" t="s">
        <v>1282</v>
      </c>
      <c r="TS2" s="53" t="s">
        <v>1283</v>
      </c>
      <c r="TT2" s="53" t="s">
        <v>1284</v>
      </c>
      <c r="TU2" s="53" t="s">
        <v>1285</v>
      </c>
      <c r="TV2" s="53" t="s">
        <v>1286</v>
      </c>
      <c r="TW2" s="53" t="s">
        <v>1287</v>
      </c>
      <c r="TX2" s="53" t="s">
        <v>1288</v>
      </c>
      <c r="TY2" s="53" t="s">
        <v>1289</v>
      </c>
      <c r="TZ2" s="53" t="s">
        <v>1290</v>
      </c>
      <c r="UA2" s="53" t="s">
        <v>1291</v>
      </c>
      <c r="UB2" s="53" t="s">
        <v>1292</v>
      </c>
      <c r="UC2" s="53" t="s">
        <v>1293</v>
      </c>
      <c r="UD2" s="53" t="s">
        <v>1294</v>
      </c>
      <c r="UE2" s="53" t="s">
        <v>1295</v>
      </c>
      <c r="UF2" s="53" t="s">
        <v>1296</v>
      </c>
      <c r="UG2" s="53" t="s">
        <v>1297</v>
      </c>
      <c r="UH2" s="53" t="s">
        <v>1298</v>
      </c>
      <c r="UI2" s="53" t="s">
        <v>1299</v>
      </c>
      <c r="UJ2" s="53" t="s">
        <v>1300</v>
      </c>
      <c r="UK2" s="53" t="s">
        <v>1301</v>
      </c>
      <c r="UL2" s="53" t="s">
        <v>1302</v>
      </c>
      <c r="UM2" s="53" t="s">
        <v>1303</v>
      </c>
      <c r="UN2" s="53" t="s">
        <v>1304</v>
      </c>
      <c r="UO2" s="53" t="s">
        <v>1305</v>
      </c>
      <c r="UP2" s="53" t="s">
        <v>1306</v>
      </c>
      <c r="UQ2" s="53" t="s">
        <v>1307</v>
      </c>
      <c r="UR2" s="53" t="s">
        <v>1308</v>
      </c>
      <c r="US2" s="53" t="s">
        <v>1309</v>
      </c>
      <c r="UT2" s="53" t="s">
        <v>1310</v>
      </c>
      <c r="UU2" s="53" t="s">
        <v>1311</v>
      </c>
      <c r="UV2" s="53" t="s">
        <v>1312</v>
      </c>
      <c r="UW2" s="53" t="s">
        <v>1313</v>
      </c>
      <c r="UX2" s="53" t="s">
        <v>1314</v>
      </c>
      <c r="UY2" s="53" t="s">
        <v>1315</v>
      </c>
      <c r="UZ2" s="53" t="s">
        <v>1316</v>
      </c>
      <c r="VA2" s="53" t="s">
        <v>1317</v>
      </c>
      <c r="VB2" s="53" t="s">
        <v>1318</v>
      </c>
      <c r="VC2" s="53" t="s">
        <v>1319</v>
      </c>
      <c r="VD2" s="53" t="s">
        <v>1320</v>
      </c>
      <c r="VE2" s="53" t="s">
        <v>1321</v>
      </c>
      <c r="VF2" s="53" t="s">
        <v>1322</v>
      </c>
      <c r="VG2" s="53" t="s">
        <v>1323</v>
      </c>
      <c r="VH2" s="53" t="s">
        <v>1324</v>
      </c>
      <c r="VI2" s="53" t="s">
        <v>1325</v>
      </c>
      <c r="VJ2" s="53" t="s">
        <v>1326</v>
      </c>
      <c r="VK2" s="53" t="s">
        <v>1327</v>
      </c>
      <c r="VL2" s="53" t="s">
        <v>1328</v>
      </c>
      <c r="VM2" s="53" t="s">
        <v>1329</v>
      </c>
      <c r="VN2" s="53" t="s">
        <v>1330</v>
      </c>
      <c r="VO2" s="53" t="s">
        <v>1331</v>
      </c>
      <c r="VP2" s="53" t="s">
        <v>1332</v>
      </c>
      <c r="VQ2" s="53" t="s">
        <v>1333</v>
      </c>
      <c r="VR2" s="53" t="s">
        <v>1334</v>
      </c>
      <c r="VS2" s="53" t="s">
        <v>1335</v>
      </c>
      <c r="VT2" s="53" t="s">
        <v>1336</v>
      </c>
      <c r="VU2" s="53" t="s">
        <v>1337</v>
      </c>
      <c r="VV2" s="53" t="s">
        <v>1338</v>
      </c>
      <c r="VW2" s="53" t="s">
        <v>1339</v>
      </c>
      <c r="VX2" s="53" t="s">
        <v>1340</v>
      </c>
      <c r="VY2" s="53" t="s">
        <v>1341</v>
      </c>
      <c r="VZ2" s="53" t="s">
        <v>1342</v>
      </c>
      <c r="WA2" s="53" t="s">
        <v>1343</v>
      </c>
      <c r="WB2" s="53" t="s">
        <v>1344</v>
      </c>
      <c r="WC2" s="53" t="s">
        <v>1345</v>
      </c>
      <c r="WD2" s="53" t="s">
        <v>1346</v>
      </c>
      <c r="WE2" s="53" t="s">
        <v>1347</v>
      </c>
      <c r="WF2" s="53" t="s">
        <v>1348</v>
      </c>
      <c r="WG2" s="53" t="s">
        <v>1349</v>
      </c>
      <c r="WH2" s="53" t="s">
        <v>1350</v>
      </c>
      <c r="WI2" s="53" t="s">
        <v>1351</v>
      </c>
      <c r="WJ2" s="53" t="s">
        <v>1352</v>
      </c>
      <c r="WK2" s="53" t="s">
        <v>1353</v>
      </c>
      <c r="WL2" s="53" t="s">
        <v>1354</v>
      </c>
      <c r="WM2" s="53" t="s">
        <v>1355</v>
      </c>
      <c r="WN2" s="53" t="s">
        <v>1356</v>
      </c>
      <c r="WO2" s="53" t="s">
        <v>1357</v>
      </c>
      <c r="WP2" s="53" t="s">
        <v>1358</v>
      </c>
      <c r="WQ2" s="53" t="s">
        <v>1359</v>
      </c>
      <c r="WR2" s="53" t="s">
        <v>1360</v>
      </c>
      <c r="WS2" s="53" t="s">
        <v>1361</v>
      </c>
      <c r="WT2" s="53" t="s">
        <v>1362</v>
      </c>
      <c r="WU2" s="54" t="s">
        <v>1363</v>
      </c>
      <c r="WV2" s="54" t="s">
        <v>1364</v>
      </c>
      <c r="WW2" s="54" t="s">
        <v>1365</v>
      </c>
      <c r="WX2" s="54" t="s">
        <v>1366</v>
      </c>
      <c r="WY2" s="54" t="s">
        <v>1367</v>
      </c>
      <c r="WZ2" s="54" t="s">
        <v>1368</v>
      </c>
      <c r="XA2" s="54" t="s">
        <v>1369</v>
      </c>
      <c r="XB2" s="53" t="s">
        <v>1370</v>
      </c>
      <c r="XC2" s="53" t="s">
        <v>1371</v>
      </c>
      <c r="XD2" s="53" t="s">
        <v>1372</v>
      </c>
      <c r="XE2" s="53" t="s">
        <v>1373</v>
      </c>
      <c r="XF2" s="53" t="s">
        <v>1374</v>
      </c>
      <c r="XG2" s="53" t="s">
        <v>1375</v>
      </c>
      <c r="XH2" s="53" t="s">
        <v>1376</v>
      </c>
      <c r="XI2" s="53" t="s">
        <v>1377</v>
      </c>
      <c r="XJ2" s="53" t="s">
        <v>1378</v>
      </c>
      <c r="XK2" s="53" t="s">
        <v>1379</v>
      </c>
      <c r="XL2" s="53" t="s">
        <v>1380</v>
      </c>
      <c r="XM2" s="53" t="s">
        <v>1381</v>
      </c>
      <c r="XN2" s="53" t="s">
        <v>1382</v>
      </c>
      <c r="XO2" s="53" t="s">
        <v>1383</v>
      </c>
      <c r="XP2" s="53" t="s">
        <v>1384</v>
      </c>
      <c r="XQ2" s="53" t="s">
        <v>1385</v>
      </c>
      <c r="XR2" s="53" t="s">
        <v>1386</v>
      </c>
      <c r="XS2" s="53" t="s">
        <v>1387</v>
      </c>
      <c r="XT2" s="53" t="s">
        <v>1388</v>
      </c>
      <c r="XU2" s="53" t="s">
        <v>1389</v>
      </c>
      <c r="XV2" s="53" t="s">
        <v>1390</v>
      </c>
      <c r="XW2" s="53" t="s">
        <v>1391</v>
      </c>
      <c r="XX2" s="53" t="s">
        <v>1392</v>
      </c>
      <c r="XY2" s="53" t="s">
        <v>1393</v>
      </c>
      <c r="XZ2" s="53" t="s">
        <v>1394</v>
      </c>
    </row>
    <row r="3" spans="1:650" s="50" customFormat="1" ht="20" customHeight="1" x14ac:dyDescent="0.2">
      <c r="A3" s="55" t="s">
        <v>1395</v>
      </c>
      <c r="B3" s="56" t="s">
        <v>1396</v>
      </c>
      <c r="C3" s="57" t="s">
        <v>1397</v>
      </c>
      <c r="D3" s="57" t="s">
        <v>1398</v>
      </c>
      <c r="E3" s="58">
        <v>2024</v>
      </c>
      <c r="F3" s="58"/>
      <c r="G3" s="57" t="s">
        <v>1399</v>
      </c>
      <c r="H3" s="57" t="s">
        <v>1400</v>
      </c>
      <c r="I3" s="58">
        <v>277</v>
      </c>
      <c r="J3" s="58">
        <v>547</v>
      </c>
      <c r="K3" s="58">
        <v>45</v>
      </c>
      <c r="L3" s="58">
        <v>152</v>
      </c>
      <c r="M3" s="58">
        <v>104</v>
      </c>
      <c r="N3" s="58">
        <v>29</v>
      </c>
      <c r="O3" s="58">
        <v>13</v>
      </c>
      <c r="P3" s="58">
        <v>1</v>
      </c>
      <c r="Q3" s="58">
        <v>30</v>
      </c>
      <c r="R3" s="58">
        <v>0</v>
      </c>
      <c r="S3" s="58">
        <v>0</v>
      </c>
      <c r="T3" s="58">
        <v>0</v>
      </c>
      <c r="U3" s="58">
        <v>0</v>
      </c>
      <c r="V3" s="58">
        <v>0</v>
      </c>
      <c r="W3" s="58">
        <v>200</v>
      </c>
      <c r="X3" s="58">
        <v>0</v>
      </c>
      <c r="Y3" s="58">
        <v>4</v>
      </c>
      <c r="Z3" s="58">
        <v>1</v>
      </c>
      <c r="AA3" s="58">
        <v>76</v>
      </c>
      <c r="AB3" s="58">
        <v>7</v>
      </c>
      <c r="AC3" s="58">
        <v>0</v>
      </c>
      <c r="AD3" s="58">
        <v>8</v>
      </c>
      <c r="AE3" s="58">
        <v>565</v>
      </c>
      <c r="AF3" s="58">
        <v>10</v>
      </c>
      <c r="AG3" s="58">
        <v>32</v>
      </c>
      <c r="AH3" s="58">
        <v>69</v>
      </c>
      <c r="AI3" s="58">
        <v>109</v>
      </c>
      <c r="AJ3" s="58">
        <v>13</v>
      </c>
      <c r="AK3" s="58">
        <v>30</v>
      </c>
      <c r="AL3" s="58">
        <v>27</v>
      </c>
      <c r="AM3" s="58">
        <v>6</v>
      </c>
      <c r="AN3" s="58">
        <v>0</v>
      </c>
      <c r="AO3" s="58">
        <v>1</v>
      </c>
      <c r="AP3" s="58">
        <v>7</v>
      </c>
      <c r="AQ3" s="58">
        <v>0</v>
      </c>
      <c r="AR3" s="58">
        <v>1</v>
      </c>
      <c r="AS3" s="58">
        <v>0</v>
      </c>
      <c r="AT3" s="58">
        <v>0</v>
      </c>
      <c r="AU3" s="58">
        <v>0</v>
      </c>
      <c r="AV3" s="58">
        <v>35</v>
      </c>
      <c r="AW3" s="58">
        <v>0</v>
      </c>
      <c r="AX3" s="58">
        <v>2</v>
      </c>
      <c r="AY3" s="58">
        <v>0</v>
      </c>
      <c r="AZ3" s="58">
        <v>13</v>
      </c>
      <c r="BA3" s="58">
        <v>0</v>
      </c>
      <c r="BB3" s="58">
        <v>1</v>
      </c>
      <c r="BC3" s="58">
        <v>4</v>
      </c>
      <c r="BD3" s="58">
        <v>123</v>
      </c>
      <c r="BE3" s="58">
        <v>27</v>
      </c>
      <c r="BF3" s="58">
        <v>55</v>
      </c>
      <c r="BG3" s="58">
        <v>10</v>
      </c>
      <c r="BH3" s="58">
        <v>18</v>
      </c>
      <c r="BI3" s="58">
        <v>11</v>
      </c>
      <c r="BJ3" s="58">
        <v>2</v>
      </c>
      <c r="BK3" s="58">
        <v>0</v>
      </c>
      <c r="BL3" s="58">
        <v>0</v>
      </c>
      <c r="BM3" s="58">
        <v>0</v>
      </c>
      <c r="BN3" s="58">
        <v>0</v>
      </c>
      <c r="BO3" s="58">
        <v>0</v>
      </c>
      <c r="BP3" s="58">
        <v>0</v>
      </c>
      <c r="BQ3" s="58">
        <v>0</v>
      </c>
      <c r="BR3" s="58">
        <v>0</v>
      </c>
      <c r="BS3" s="58">
        <v>0</v>
      </c>
      <c r="BT3" s="58">
        <v>0</v>
      </c>
      <c r="BU3" s="58">
        <v>0</v>
      </c>
      <c r="BV3" s="58">
        <v>0</v>
      </c>
      <c r="BW3" s="58">
        <v>16</v>
      </c>
      <c r="BX3" s="58">
        <v>0</v>
      </c>
      <c r="BY3" s="58">
        <v>0</v>
      </c>
      <c r="BZ3" s="58">
        <v>0</v>
      </c>
      <c r="CA3" s="58">
        <v>80</v>
      </c>
      <c r="CB3" s="58">
        <v>0</v>
      </c>
      <c r="CC3" s="58">
        <v>0</v>
      </c>
      <c r="CD3" s="58">
        <v>0</v>
      </c>
      <c r="CE3" s="58">
        <v>11</v>
      </c>
      <c r="CF3" s="58">
        <v>16</v>
      </c>
      <c r="CG3" s="58">
        <v>0</v>
      </c>
      <c r="CH3" s="58">
        <v>0</v>
      </c>
      <c r="CI3" s="58">
        <v>0</v>
      </c>
      <c r="CJ3" s="58">
        <v>0</v>
      </c>
      <c r="CK3" s="58">
        <v>0</v>
      </c>
      <c r="CL3" s="58">
        <v>2</v>
      </c>
      <c r="CM3" s="58">
        <v>3</v>
      </c>
      <c r="CN3" s="58">
        <v>0</v>
      </c>
      <c r="CO3" s="58">
        <v>0</v>
      </c>
      <c r="CP3" s="58">
        <v>0</v>
      </c>
      <c r="CQ3" s="58">
        <v>0</v>
      </c>
      <c r="CR3" s="58">
        <v>0</v>
      </c>
      <c r="CS3" s="58">
        <v>0</v>
      </c>
      <c r="CT3" s="58">
        <v>0</v>
      </c>
      <c r="CU3" s="58">
        <v>11</v>
      </c>
      <c r="CV3" s="58">
        <v>0</v>
      </c>
      <c r="CW3" s="58">
        <v>3</v>
      </c>
      <c r="CX3" s="58">
        <v>4</v>
      </c>
      <c r="CY3" s="58">
        <v>0</v>
      </c>
      <c r="CZ3" s="58">
        <v>0</v>
      </c>
      <c r="DA3" s="58">
        <v>0</v>
      </c>
      <c r="DB3" s="58">
        <v>0</v>
      </c>
      <c r="DC3" s="58">
        <v>0</v>
      </c>
      <c r="DD3" s="58">
        <v>0</v>
      </c>
      <c r="DE3" s="58">
        <v>0</v>
      </c>
      <c r="DF3" s="58">
        <v>0</v>
      </c>
      <c r="DG3" s="58">
        <v>0</v>
      </c>
      <c r="DH3" s="58">
        <v>0</v>
      </c>
      <c r="DI3" s="58">
        <v>1</v>
      </c>
      <c r="DJ3" s="58">
        <v>0</v>
      </c>
      <c r="DK3" s="58">
        <v>0</v>
      </c>
      <c r="DL3" s="58">
        <v>0</v>
      </c>
      <c r="DM3" s="58">
        <v>3</v>
      </c>
      <c r="DN3" s="58">
        <v>0</v>
      </c>
      <c r="DO3" s="58">
        <v>0</v>
      </c>
      <c r="DP3" s="58">
        <v>0</v>
      </c>
      <c r="DQ3" s="58">
        <v>0</v>
      </c>
      <c r="DR3" s="58">
        <v>0</v>
      </c>
      <c r="DS3" s="58">
        <v>0</v>
      </c>
      <c r="DT3" s="58">
        <v>0</v>
      </c>
      <c r="DU3" s="58">
        <v>0</v>
      </c>
      <c r="DV3" s="58">
        <v>0</v>
      </c>
      <c r="DW3" s="58">
        <v>0</v>
      </c>
      <c r="DX3" s="58">
        <v>0</v>
      </c>
      <c r="DY3" s="58">
        <v>0</v>
      </c>
      <c r="DZ3" s="58">
        <v>0</v>
      </c>
      <c r="EA3" s="58">
        <v>0</v>
      </c>
      <c r="EB3" s="58">
        <v>0</v>
      </c>
      <c r="EC3" s="58">
        <v>0</v>
      </c>
      <c r="ED3" s="58">
        <v>0</v>
      </c>
      <c r="EE3" s="58">
        <v>0</v>
      </c>
      <c r="EF3" s="58">
        <v>0</v>
      </c>
      <c r="EG3" s="58">
        <v>0</v>
      </c>
      <c r="EH3" s="58">
        <v>0</v>
      </c>
      <c r="EI3" s="58">
        <v>0</v>
      </c>
      <c r="EJ3" s="58">
        <v>0</v>
      </c>
      <c r="EK3" s="58">
        <v>0</v>
      </c>
      <c r="EL3" s="58">
        <v>0</v>
      </c>
      <c r="EM3" s="58">
        <v>0</v>
      </c>
      <c r="EN3" s="58">
        <v>0</v>
      </c>
      <c r="EO3" s="58">
        <v>0</v>
      </c>
      <c r="EP3" s="58">
        <v>0</v>
      </c>
      <c r="EQ3" s="58">
        <v>0</v>
      </c>
      <c r="ER3" s="58">
        <v>0</v>
      </c>
      <c r="ES3" s="58">
        <v>0</v>
      </c>
      <c r="ET3" s="58">
        <v>0</v>
      </c>
      <c r="EU3" s="58">
        <v>0</v>
      </c>
      <c r="EV3" s="58">
        <v>0</v>
      </c>
      <c r="EW3" s="58">
        <v>0</v>
      </c>
      <c r="EX3" s="58"/>
      <c r="EY3" s="58">
        <v>1437</v>
      </c>
      <c r="EZ3" s="58">
        <v>138</v>
      </c>
      <c r="FA3" s="58">
        <v>302</v>
      </c>
      <c r="FB3" s="58">
        <v>335</v>
      </c>
      <c r="FC3" s="58">
        <v>340</v>
      </c>
      <c r="FD3" s="58">
        <v>283</v>
      </c>
      <c r="FE3" s="58">
        <v>81</v>
      </c>
      <c r="FF3" s="58">
        <v>30</v>
      </c>
      <c r="FG3" s="58">
        <v>2</v>
      </c>
      <c r="FH3" s="58">
        <v>6</v>
      </c>
      <c r="FI3" s="58">
        <v>0</v>
      </c>
      <c r="FJ3" s="58">
        <v>2</v>
      </c>
      <c r="FK3" s="58">
        <v>0</v>
      </c>
      <c r="FL3" s="58">
        <v>218</v>
      </c>
      <c r="FM3" s="58">
        <v>0</v>
      </c>
      <c r="FN3" s="58">
        <v>1</v>
      </c>
      <c r="FO3" s="58">
        <v>1</v>
      </c>
      <c r="FP3" s="58">
        <v>34</v>
      </c>
      <c r="FQ3" s="58">
        <v>2</v>
      </c>
      <c r="FR3" s="58">
        <v>2</v>
      </c>
      <c r="FS3" s="58">
        <v>15</v>
      </c>
      <c r="FT3" s="58">
        <v>1166</v>
      </c>
      <c r="FU3" s="58">
        <v>270</v>
      </c>
      <c r="FV3" s="58">
        <v>234</v>
      </c>
      <c r="FW3" s="58">
        <v>63</v>
      </c>
      <c r="FX3" s="58">
        <v>32</v>
      </c>
      <c r="FY3" s="58">
        <v>44</v>
      </c>
      <c r="FZ3" s="58">
        <v>34</v>
      </c>
      <c r="GA3" s="58">
        <v>36</v>
      </c>
      <c r="GB3" s="58">
        <v>34</v>
      </c>
      <c r="GC3" s="58">
        <v>0</v>
      </c>
      <c r="GD3" s="58">
        <v>0</v>
      </c>
      <c r="GE3" s="58">
        <v>1</v>
      </c>
      <c r="GF3" s="58">
        <v>0</v>
      </c>
      <c r="GG3" s="58">
        <v>1</v>
      </c>
      <c r="GH3" s="58">
        <v>1</v>
      </c>
      <c r="GI3" s="58">
        <v>31</v>
      </c>
      <c r="GJ3" s="58">
        <v>0</v>
      </c>
      <c r="GK3" s="58">
        <v>0</v>
      </c>
      <c r="GL3" s="58">
        <v>1</v>
      </c>
      <c r="GM3" s="58">
        <v>8</v>
      </c>
      <c r="GN3" s="58">
        <v>2</v>
      </c>
      <c r="GO3" s="58">
        <v>0</v>
      </c>
      <c r="GP3" s="58">
        <v>2</v>
      </c>
      <c r="GQ3" s="58">
        <v>196</v>
      </c>
      <c r="GR3" s="58">
        <v>0</v>
      </c>
      <c r="GS3" s="58">
        <v>0</v>
      </c>
      <c r="GT3" s="58">
        <v>0</v>
      </c>
      <c r="GU3" s="58">
        <v>0</v>
      </c>
      <c r="GV3" s="58">
        <v>0</v>
      </c>
      <c r="GW3" s="58">
        <v>0</v>
      </c>
      <c r="GX3" s="58">
        <v>0</v>
      </c>
      <c r="GY3" s="58">
        <v>0</v>
      </c>
      <c r="GZ3" s="58">
        <v>0</v>
      </c>
      <c r="HA3" s="58">
        <v>0</v>
      </c>
      <c r="HB3" s="58">
        <v>0</v>
      </c>
      <c r="HC3" s="58">
        <v>0</v>
      </c>
      <c r="HD3" s="58">
        <v>0</v>
      </c>
      <c r="HE3" s="58">
        <v>0</v>
      </c>
      <c r="HF3" s="58">
        <v>0</v>
      </c>
      <c r="HG3" s="58">
        <v>0</v>
      </c>
      <c r="HH3" s="58">
        <v>0</v>
      </c>
      <c r="HI3" s="58">
        <v>0</v>
      </c>
      <c r="HJ3" s="58">
        <v>0</v>
      </c>
      <c r="HK3" s="58">
        <v>0</v>
      </c>
      <c r="HL3" s="58">
        <v>0</v>
      </c>
      <c r="HM3" s="58">
        <v>0</v>
      </c>
      <c r="HN3" s="58">
        <v>0</v>
      </c>
      <c r="HO3" s="58">
        <v>1070</v>
      </c>
      <c r="HP3" s="58">
        <v>96</v>
      </c>
      <c r="HQ3" s="58">
        <v>313</v>
      </c>
      <c r="HR3" s="58">
        <v>368</v>
      </c>
      <c r="HS3" s="58">
        <v>214</v>
      </c>
      <c r="HT3" s="58">
        <v>144</v>
      </c>
      <c r="HU3" s="58">
        <v>39</v>
      </c>
      <c r="HV3" s="58">
        <v>1</v>
      </c>
      <c r="HW3" s="58">
        <v>0</v>
      </c>
      <c r="HX3" s="58">
        <v>14</v>
      </c>
      <c r="HY3" s="58">
        <v>0</v>
      </c>
      <c r="HZ3" s="58">
        <v>1</v>
      </c>
      <c r="IA3" s="58">
        <v>0</v>
      </c>
      <c r="IB3" s="58">
        <v>69</v>
      </c>
      <c r="IC3" s="58">
        <v>0</v>
      </c>
      <c r="ID3" s="58">
        <v>1</v>
      </c>
      <c r="IE3" s="58">
        <v>0</v>
      </c>
      <c r="IF3" s="58">
        <v>13</v>
      </c>
      <c r="IG3" s="58">
        <v>0</v>
      </c>
      <c r="IH3" s="58">
        <v>25</v>
      </c>
      <c r="II3" s="58">
        <v>0</v>
      </c>
      <c r="IJ3" s="58">
        <v>1050</v>
      </c>
      <c r="IK3" s="58">
        <v>226</v>
      </c>
      <c r="IL3" s="58"/>
      <c r="IM3" s="58">
        <v>494</v>
      </c>
      <c r="IN3" s="58">
        <v>262</v>
      </c>
      <c r="IO3" s="58">
        <v>5</v>
      </c>
      <c r="IP3" s="58">
        <v>300</v>
      </c>
      <c r="IQ3" s="58">
        <v>124</v>
      </c>
      <c r="IR3" s="58">
        <v>73</v>
      </c>
      <c r="IS3" s="58">
        <v>2</v>
      </c>
      <c r="IT3" s="58">
        <v>72</v>
      </c>
      <c r="IU3" s="58">
        <v>0</v>
      </c>
      <c r="IV3" s="58">
        <v>0</v>
      </c>
      <c r="IW3" s="58">
        <v>0</v>
      </c>
      <c r="IX3" s="58">
        <v>0</v>
      </c>
      <c r="IY3" s="58">
        <v>201</v>
      </c>
      <c r="IZ3" s="58">
        <v>197</v>
      </c>
      <c r="JA3" s="58">
        <v>3</v>
      </c>
      <c r="JB3" s="58">
        <v>32</v>
      </c>
      <c r="JC3" s="58"/>
      <c r="JD3" s="58">
        <v>137</v>
      </c>
      <c r="JE3" s="58">
        <v>16</v>
      </c>
      <c r="JF3" s="58">
        <v>129</v>
      </c>
      <c r="JG3" s="58">
        <v>4</v>
      </c>
      <c r="JH3" s="58">
        <v>0</v>
      </c>
      <c r="JI3" s="58">
        <v>1</v>
      </c>
      <c r="JJ3" s="58">
        <v>0</v>
      </c>
      <c r="JK3" s="58">
        <v>0</v>
      </c>
      <c r="JL3" s="58">
        <v>2</v>
      </c>
      <c r="JM3" s="58">
        <v>26</v>
      </c>
      <c r="JN3" s="58">
        <v>0</v>
      </c>
      <c r="JO3" s="58">
        <v>0</v>
      </c>
      <c r="JP3" s="58">
        <v>1</v>
      </c>
      <c r="JQ3" s="58">
        <v>4</v>
      </c>
      <c r="JR3" s="58">
        <v>0</v>
      </c>
      <c r="JS3" s="58">
        <v>0</v>
      </c>
      <c r="JT3" s="58">
        <v>2</v>
      </c>
      <c r="JU3" s="58">
        <v>105</v>
      </c>
      <c r="JV3" s="58">
        <v>11</v>
      </c>
      <c r="JW3" s="58">
        <v>61</v>
      </c>
      <c r="JX3" s="58">
        <v>4</v>
      </c>
      <c r="JY3" s="58">
        <v>60</v>
      </c>
      <c r="JZ3" s="58">
        <v>0</v>
      </c>
      <c r="KA3" s="58">
        <v>0</v>
      </c>
      <c r="KB3" s="58">
        <v>0</v>
      </c>
      <c r="KC3" s="58">
        <v>0</v>
      </c>
      <c r="KD3" s="58">
        <v>0</v>
      </c>
      <c r="KE3" s="58">
        <v>0</v>
      </c>
      <c r="KF3" s="58">
        <v>3</v>
      </c>
      <c r="KG3" s="58">
        <v>0</v>
      </c>
      <c r="KH3" s="58">
        <v>0</v>
      </c>
      <c r="KI3" s="58">
        <v>1</v>
      </c>
      <c r="KJ3" s="58">
        <v>0</v>
      </c>
      <c r="KK3" s="58">
        <v>0</v>
      </c>
      <c r="KL3" s="58">
        <v>0</v>
      </c>
      <c r="KM3" s="58">
        <v>1</v>
      </c>
      <c r="KN3" s="58">
        <v>59</v>
      </c>
      <c r="KO3" s="58">
        <v>0</v>
      </c>
      <c r="KP3" s="58">
        <v>0</v>
      </c>
      <c r="KQ3" s="58">
        <v>0</v>
      </c>
      <c r="KR3" s="58">
        <v>0</v>
      </c>
      <c r="KS3" s="58">
        <v>0</v>
      </c>
      <c r="KT3" s="58">
        <v>0</v>
      </c>
      <c r="KU3" s="58">
        <v>0</v>
      </c>
      <c r="KV3" s="58">
        <v>0</v>
      </c>
      <c r="KW3" s="58">
        <v>0</v>
      </c>
      <c r="KX3" s="58">
        <v>0</v>
      </c>
      <c r="KY3" s="58">
        <v>0</v>
      </c>
      <c r="KZ3" s="58">
        <v>0</v>
      </c>
      <c r="LA3" s="58">
        <v>0</v>
      </c>
      <c r="LB3" s="58">
        <v>0</v>
      </c>
      <c r="LC3" s="58">
        <v>0</v>
      </c>
      <c r="LD3" s="58">
        <v>0</v>
      </c>
      <c r="LE3" s="58">
        <v>0</v>
      </c>
      <c r="LF3" s="58">
        <v>0</v>
      </c>
      <c r="LG3" s="58">
        <v>0</v>
      </c>
      <c r="LH3" s="58">
        <v>65</v>
      </c>
      <c r="LI3" s="58">
        <v>0</v>
      </c>
      <c r="LJ3" s="58">
        <v>76</v>
      </c>
      <c r="LK3" s="58">
        <v>0</v>
      </c>
      <c r="LL3" s="58">
        <v>0</v>
      </c>
      <c r="LM3" s="58">
        <v>0</v>
      </c>
      <c r="LN3" s="58">
        <v>0</v>
      </c>
      <c r="LO3" s="58">
        <v>0</v>
      </c>
      <c r="LP3" s="58">
        <v>0</v>
      </c>
      <c r="LQ3" s="58">
        <v>2</v>
      </c>
      <c r="LR3" s="58">
        <v>0</v>
      </c>
      <c r="LS3" s="58">
        <v>0</v>
      </c>
      <c r="LT3" s="58">
        <v>0</v>
      </c>
      <c r="LU3" s="58">
        <v>2</v>
      </c>
      <c r="LV3" s="58">
        <v>0</v>
      </c>
      <c r="LW3" s="58">
        <v>0</v>
      </c>
      <c r="LX3" s="58">
        <v>0</v>
      </c>
      <c r="LY3" s="58">
        <v>72</v>
      </c>
      <c r="LZ3" s="58">
        <v>0</v>
      </c>
      <c r="MA3" s="57" t="s">
        <v>1401</v>
      </c>
      <c r="MB3" s="58">
        <v>27</v>
      </c>
      <c r="MC3" s="58">
        <v>0</v>
      </c>
      <c r="MD3" s="58">
        <v>30</v>
      </c>
      <c r="ME3" s="58">
        <v>0</v>
      </c>
      <c r="MF3" s="58">
        <v>36</v>
      </c>
      <c r="MG3" s="58">
        <v>0</v>
      </c>
      <c r="MH3" s="58">
        <v>0</v>
      </c>
      <c r="MI3" s="58">
        <v>0</v>
      </c>
      <c r="MJ3" s="58">
        <v>0</v>
      </c>
      <c r="MK3" s="58">
        <v>0</v>
      </c>
      <c r="ML3" s="58">
        <v>0</v>
      </c>
      <c r="MM3" s="58">
        <v>6</v>
      </c>
      <c r="MN3" s="58">
        <v>0</v>
      </c>
      <c r="MO3" s="58">
        <v>0</v>
      </c>
      <c r="MP3" s="58">
        <v>0</v>
      </c>
      <c r="MQ3" s="58">
        <v>3</v>
      </c>
      <c r="MR3" s="58">
        <v>0</v>
      </c>
      <c r="MS3" s="58">
        <v>0</v>
      </c>
      <c r="MT3" s="58">
        <v>0</v>
      </c>
      <c r="MU3" s="58">
        <v>21</v>
      </c>
      <c r="MV3" s="58">
        <v>0</v>
      </c>
      <c r="MW3" s="58">
        <v>0</v>
      </c>
      <c r="MX3" s="58">
        <v>8</v>
      </c>
      <c r="MY3" s="58">
        <v>0</v>
      </c>
      <c r="MZ3" s="58">
        <v>9</v>
      </c>
      <c r="NA3" s="58">
        <v>0</v>
      </c>
      <c r="NB3" s="58">
        <v>8</v>
      </c>
      <c r="NC3" s="58">
        <v>6</v>
      </c>
      <c r="ND3" s="58">
        <v>0</v>
      </c>
      <c r="NE3" s="58">
        <v>0</v>
      </c>
      <c r="NF3" s="58">
        <v>0</v>
      </c>
      <c r="NG3" s="58">
        <v>0</v>
      </c>
      <c r="NH3" s="58">
        <v>0</v>
      </c>
      <c r="NI3" s="58">
        <v>0</v>
      </c>
      <c r="NJ3" s="58">
        <v>0</v>
      </c>
      <c r="NK3" s="58">
        <v>0</v>
      </c>
      <c r="NL3" s="58">
        <v>0</v>
      </c>
      <c r="NM3" s="58">
        <v>1</v>
      </c>
      <c r="NN3" s="58">
        <v>0</v>
      </c>
      <c r="NO3" s="58">
        <v>0</v>
      </c>
      <c r="NP3" s="58">
        <v>0</v>
      </c>
      <c r="NQ3" s="58">
        <v>2</v>
      </c>
      <c r="NR3" s="58">
        <v>1</v>
      </c>
      <c r="NS3" s="58">
        <v>0</v>
      </c>
      <c r="NT3" s="58">
        <v>2</v>
      </c>
      <c r="NU3" s="58">
        <v>0</v>
      </c>
      <c r="NV3" s="58">
        <v>1</v>
      </c>
      <c r="NW3" s="58">
        <v>0</v>
      </c>
      <c r="NX3" s="58">
        <v>0</v>
      </c>
      <c r="NY3" s="58">
        <v>0</v>
      </c>
      <c r="NZ3" s="58">
        <v>0</v>
      </c>
      <c r="OA3" s="58">
        <v>0</v>
      </c>
      <c r="OB3" s="58">
        <v>0</v>
      </c>
      <c r="OC3" s="58">
        <v>0</v>
      </c>
      <c r="OD3" s="58">
        <v>0</v>
      </c>
      <c r="OE3" s="58">
        <v>0</v>
      </c>
      <c r="OF3" s="58">
        <v>0</v>
      </c>
      <c r="OG3" s="58">
        <v>0</v>
      </c>
      <c r="OH3" s="58">
        <v>0</v>
      </c>
      <c r="OI3" s="58">
        <v>0</v>
      </c>
      <c r="OJ3" s="58">
        <v>0</v>
      </c>
      <c r="OK3" s="58">
        <v>2</v>
      </c>
      <c r="OL3" s="58">
        <v>0</v>
      </c>
      <c r="OM3" s="58">
        <v>0</v>
      </c>
      <c r="ON3" s="58"/>
      <c r="OO3" s="58">
        <v>1</v>
      </c>
      <c r="OP3" s="58">
        <v>4</v>
      </c>
      <c r="OQ3" s="58">
        <v>1</v>
      </c>
      <c r="OR3" s="58">
        <v>0</v>
      </c>
      <c r="OS3" s="58">
        <v>0</v>
      </c>
      <c r="OT3" s="58">
        <v>0</v>
      </c>
      <c r="OU3" s="58">
        <v>0</v>
      </c>
      <c r="OV3" s="58">
        <v>0</v>
      </c>
      <c r="OW3" s="58">
        <v>0</v>
      </c>
      <c r="OX3" s="58">
        <v>0</v>
      </c>
      <c r="OY3" s="58">
        <v>0</v>
      </c>
      <c r="OZ3" s="58">
        <v>0</v>
      </c>
      <c r="PA3" s="58">
        <v>0</v>
      </c>
      <c r="PB3" s="58">
        <v>0</v>
      </c>
      <c r="PC3" s="58">
        <v>0</v>
      </c>
      <c r="PD3" s="58">
        <v>0</v>
      </c>
      <c r="PE3" s="58">
        <v>0</v>
      </c>
      <c r="PF3" s="58">
        <v>1</v>
      </c>
      <c r="PG3" s="58">
        <v>0</v>
      </c>
      <c r="PH3" s="58">
        <v>0</v>
      </c>
      <c r="PI3" s="58">
        <v>0</v>
      </c>
      <c r="PJ3" s="58">
        <v>0</v>
      </c>
      <c r="PK3" s="58">
        <v>0</v>
      </c>
      <c r="PL3" s="58">
        <v>0</v>
      </c>
      <c r="PM3" s="58">
        <v>0</v>
      </c>
      <c r="PN3" s="58">
        <v>0</v>
      </c>
      <c r="PO3" s="58">
        <v>0</v>
      </c>
      <c r="PP3" s="58">
        <v>0</v>
      </c>
      <c r="PQ3" s="58">
        <v>0</v>
      </c>
      <c r="PR3" s="58">
        <v>0</v>
      </c>
      <c r="PS3" s="58">
        <v>0</v>
      </c>
      <c r="PT3" s="58">
        <v>0</v>
      </c>
      <c r="PU3" s="58">
        <v>0</v>
      </c>
      <c r="PV3" s="58">
        <v>0</v>
      </c>
      <c r="PW3" s="58">
        <v>0</v>
      </c>
      <c r="PX3" s="58">
        <v>0</v>
      </c>
      <c r="PY3" s="58">
        <v>0</v>
      </c>
      <c r="PZ3" s="58">
        <v>0</v>
      </c>
      <c r="QA3" s="58">
        <v>0</v>
      </c>
      <c r="QB3" s="58">
        <v>0</v>
      </c>
      <c r="QC3" s="58">
        <v>0</v>
      </c>
      <c r="QD3" s="58">
        <v>0</v>
      </c>
      <c r="QE3" s="58">
        <v>0</v>
      </c>
      <c r="QF3" s="58">
        <v>0</v>
      </c>
      <c r="QG3" s="58">
        <v>0</v>
      </c>
      <c r="QH3" s="58">
        <v>0</v>
      </c>
      <c r="QI3" s="58">
        <v>0</v>
      </c>
      <c r="QJ3" s="58">
        <v>0</v>
      </c>
      <c r="QK3" s="58">
        <v>0</v>
      </c>
      <c r="QL3" s="58">
        <v>0</v>
      </c>
      <c r="QM3" s="58">
        <v>0</v>
      </c>
      <c r="QN3" s="58">
        <v>0</v>
      </c>
      <c r="QO3" s="58">
        <v>0</v>
      </c>
      <c r="QP3" s="58">
        <v>0</v>
      </c>
      <c r="QQ3" s="58">
        <v>0</v>
      </c>
      <c r="QR3" s="58">
        <v>0</v>
      </c>
      <c r="QS3" s="58">
        <v>0</v>
      </c>
      <c r="QT3" s="58">
        <v>0</v>
      </c>
      <c r="QU3" s="58"/>
      <c r="QV3" s="58">
        <v>50</v>
      </c>
      <c r="QW3" s="58">
        <v>53</v>
      </c>
      <c r="QX3" s="58">
        <v>50</v>
      </c>
      <c r="QY3" s="58">
        <v>0</v>
      </c>
      <c r="QZ3" s="58">
        <v>0</v>
      </c>
      <c r="RA3" s="58">
        <v>0</v>
      </c>
      <c r="RB3" s="58">
        <v>0</v>
      </c>
      <c r="RC3" s="58">
        <v>0</v>
      </c>
      <c r="RD3" s="58">
        <v>0</v>
      </c>
      <c r="RE3" s="58">
        <v>9</v>
      </c>
      <c r="RF3" s="58">
        <v>0</v>
      </c>
      <c r="RG3" s="58">
        <v>0</v>
      </c>
      <c r="RH3" s="58">
        <v>0</v>
      </c>
      <c r="RI3" s="58">
        <v>0</v>
      </c>
      <c r="RJ3" s="58">
        <v>0</v>
      </c>
      <c r="RK3" s="58">
        <v>0</v>
      </c>
      <c r="RL3" s="58">
        <v>0</v>
      </c>
      <c r="RM3" s="58">
        <v>41</v>
      </c>
      <c r="RN3" s="58">
        <v>12</v>
      </c>
      <c r="RO3" s="58">
        <v>48</v>
      </c>
      <c r="RP3" s="58">
        <v>50</v>
      </c>
      <c r="RQ3" s="58">
        <v>48</v>
      </c>
      <c r="RR3" s="58">
        <v>0</v>
      </c>
      <c r="RS3" s="58">
        <v>0</v>
      </c>
      <c r="RT3" s="58">
        <v>0</v>
      </c>
      <c r="RU3" s="58">
        <v>0</v>
      </c>
      <c r="RV3" s="58">
        <v>1</v>
      </c>
      <c r="RW3" s="58">
        <v>1</v>
      </c>
      <c r="RX3" s="58">
        <v>10</v>
      </c>
      <c r="RY3" s="58">
        <v>0</v>
      </c>
      <c r="RZ3" s="58">
        <v>0</v>
      </c>
      <c r="SA3" s="58">
        <v>0</v>
      </c>
      <c r="SB3" s="58">
        <v>1</v>
      </c>
      <c r="SC3" s="58">
        <v>2</v>
      </c>
      <c r="SD3" s="58">
        <v>0</v>
      </c>
      <c r="SE3" s="58">
        <v>0</v>
      </c>
      <c r="SF3" s="58">
        <v>33</v>
      </c>
      <c r="SG3" s="58">
        <v>0</v>
      </c>
      <c r="SH3" s="58">
        <v>0</v>
      </c>
      <c r="SI3" s="58">
        <v>0</v>
      </c>
      <c r="SJ3" s="58">
        <v>0</v>
      </c>
      <c r="SK3" s="58">
        <v>0</v>
      </c>
      <c r="SL3" s="58">
        <v>0</v>
      </c>
      <c r="SM3" s="58">
        <v>0</v>
      </c>
      <c r="SN3" s="58">
        <v>0</v>
      </c>
      <c r="SO3" s="58">
        <v>0</v>
      </c>
      <c r="SP3" s="58">
        <v>0</v>
      </c>
      <c r="SQ3" s="58">
        <v>0</v>
      </c>
      <c r="SR3" s="58">
        <v>0</v>
      </c>
      <c r="SS3" s="58">
        <v>0</v>
      </c>
      <c r="ST3" s="58">
        <v>0</v>
      </c>
      <c r="SU3" s="58">
        <v>0</v>
      </c>
      <c r="SV3" s="58">
        <v>0</v>
      </c>
      <c r="SW3" s="58">
        <v>0</v>
      </c>
      <c r="SX3" s="58">
        <v>0</v>
      </c>
      <c r="SY3" s="58">
        <v>0</v>
      </c>
      <c r="SZ3" s="58">
        <v>9</v>
      </c>
      <c r="TA3" s="58">
        <v>10</v>
      </c>
      <c r="TB3" s="58">
        <v>9</v>
      </c>
      <c r="TC3" s="58">
        <v>0</v>
      </c>
      <c r="TD3" s="58">
        <v>0</v>
      </c>
      <c r="TE3" s="58">
        <v>0</v>
      </c>
      <c r="TF3" s="58">
        <v>0</v>
      </c>
      <c r="TG3" s="58">
        <v>0</v>
      </c>
      <c r="TH3" s="58">
        <v>0</v>
      </c>
      <c r="TI3" s="58">
        <v>0</v>
      </c>
      <c r="TJ3" s="58">
        <v>0</v>
      </c>
      <c r="TK3" s="58">
        <v>0</v>
      </c>
      <c r="TL3" s="58">
        <v>0</v>
      </c>
      <c r="TM3" s="58">
        <v>0</v>
      </c>
      <c r="TN3" s="58">
        <v>0</v>
      </c>
      <c r="TO3" s="58">
        <v>0</v>
      </c>
      <c r="TP3" s="58">
        <v>0</v>
      </c>
      <c r="TQ3" s="58">
        <v>9</v>
      </c>
      <c r="TR3" s="58">
        <v>0</v>
      </c>
      <c r="TS3" s="58"/>
      <c r="TT3" s="58">
        <v>70</v>
      </c>
      <c r="TU3" s="58">
        <v>0</v>
      </c>
      <c r="TV3" s="58">
        <v>30</v>
      </c>
      <c r="TW3" s="58">
        <v>0</v>
      </c>
      <c r="TX3" s="58">
        <v>0</v>
      </c>
      <c r="TY3" s="58"/>
      <c r="TZ3" s="58">
        <v>0</v>
      </c>
      <c r="UA3" s="58">
        <v>1</v>
      </c>
      <c r="UB3" s="58">
        <v>1</v>
      </c>
      <c r="UC3" s="58">
        <v>1</v>
      </c>
      <c r="UD3" s="58">
        <v>1</v>
      </c>
      <c r="UE3" s="58"/>
      <c r="UF3" s="58"/>
      <c r="UG3" s="58"/>
      <c r="UH3" s="58"/>
      <c r="UI3" s="58">
        <v>1</v>
      </c>
      <c r="UJ3" s="58"/>
      <c r="UK3" s="58">
        <v>0</v>
      </c>
      <c r="UL3" s="58">
        <v>1</v>
      </c>
      <c r="UM3" s="58">
        <v>1</v>
      </c>
      <c r="UN3" s="58"/>
      <c r="UO3" s="58"/>
      <c r="UP3" s="58"/>
      <c r="UQ3" s="58"/>
      <c r="UR3" s="58"/>
      <c r="US3" s="58"/>
      <c r="UT3" s="58"/>
      <c r="UU3" s="58"/>
      <c r="UV3" s="58"/>
      <c r="UW3" s="58"/>
      <c r="UX3" s="58">
        <v>0</v>
      </c>
      <c r="UY3" s="58">
        <v>0</v>
      </c>
      <c r="UZ3" s="58"/>
      <c r="VA3" s="58"/>
      <c r="VB3" s="58"/>
      <c r="VC3" s="58"/>
      <c r="VD3" s="58"/>
      <c r="VE3" s="57" t="s">
        <v>1402</v>
      </c>
      <c r="VF3" s="58"/>
      <c r="VG3" s="58"/>
      <c r="VH3" s="58"/>
      <c r="VI3" s="58"/>
      <c r="VJ3" s="58"/>
      <c r="VK3" s="58"/>
      <c r="VL3" s="58"/>
      <c r="VM3" s="58"/>
      <c r="VN3" s="58"/>
      <c r="VO3" s="58"/>
      <c r="VP3" s="58"/>
      <c r="VQ3" s="58"/>
      <c r="VR3" s="58"/>
      <c r="VS3" s="58">
        <v>1</v>
      </c>
      <c r="VT3" s="58">
        <v>1</v>
      </c>
      <c r="VU3" s="58"/>
      <c r="VV3" s="58"/>
      <c r="VW3" s="58"/>
      <c r="VX3" s="58"/>
      <c r="VY3" s="58">
        <v>1</v>
      </c>
      <c r="VZ3" s="58">
        <v>1</v>
      </c>
      <c r="WA3" s="58"/>
      <c r="WB3" s="58"/>
      <c r="WC3" s="58"/>
      <c r="WD3" s="58">
        <v>1</v>
      </c>
      <c r="WE3" s="58">
        <v>99</v>
      </c>
      <c r="WF3" s="57" t="s">
        <v>1403</v>
      </c>
      <c r="WG3" s="58">
        <v>7</v>
      </c>
      <c r="WH3" s="58"/>
      <c r="WI3" s="58"/>
      <c r="WJ3" s="58"/>
      <c r="WK3" s="58"/>
      <c r="WL3" s="58"/>
      <c r="WM3" s="58"/>
      <c r="WN3" s="58"/>
      <c r="WO3" s="58"/>
      <c r="WP3" s="58">
        <v>0</v>
      </c>
      <c r="WQ3" s="58"/>
      <c r="WR3" s="58">
        <v>1</v>
      </c>
      <c r="WS3" s="57" t="s">
        <v>1404</v>
      </c>
      <c r="WT3" s="58">
        <v>0</v>
      </c>
      <c r="WU3" s="58">
        <v>1</v>
      </c>
      <c r="WV3" s="58">
        <v>1</v>
      </c>
      <c r="WW3" s="58">
        <v>1</v>
      </c>
      <c r="WX3" s="58">
        <v>1</v>
      </c>
      <c r="WY3" s="58"/>
      <c r="WZ3" s="58"/>
      <c r="XA3" s="58"/>
      <c r="XB3" s="58">
        <v>1</v>
      </c>
      <c r="XC3" s="57" t="s">
        <v>1405</v>
      </c>
      <c r="XD3" s="58"/>
      <c r="XE3" s="58"/>
      <c r="XF3" s="58"/>
      <c r="XG3" s="58"/>
      <c r="XH3" s="58"/>
      <c r="XI3" s="58"/>
      <c r="XJ3" s="58"/>
      <c r="XK3" s="58"/>
      <c r="XL3" s="58"/>
      <c r="XM3" s="58">
        <v>1</v>
      </c>
      <c r="XN3" s="57" t="s">
        <v>1406</v>
      </c>
      <c r="XO3" s="58"/>
      <c r="XP3" s="58"/>
      <c r="XQ3" s="58"/>
      <c r="XR3" s="58"/>
      <c r="XS3" s="58"/>
      <c r="XT3" s="58"/>
      <c r="XU3" s="58"/>
      <c r="XV3" s="58"/>
      <c r="XW3" s="58"/>
      <c r="XX3" s="57" t="s">
        <v>1407</v>
      </c>
      <c r="XY3" s="58"/>
      <c r="XZ3" s="57" t="s">
        <v>1408</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5953-B6DA-49B2-89E4-F2DC7FECC55F}">
  <sheetPr codeName="Sheet18"/>
  <dimension ref="A1:K37"/>
  <sheetViews>
    <sheetView zoomScaleNormal="100" workbookViewId="0"/>
  </sheetViews>
  <sheetFormatPr baseColWidth="10" defaultColWidth="0" defaultRowHeight="15" zeroHeight="1" x14ac:dyDescent="0.2"/>
  <cols>
    <col min="1" max="1" width="62.6640625" style="6" customWidth="1"/>
    <col min="2" max="6" width="12.6640625" style="6" customWidth="1"/>
    <col min="7" max="7" width="9.1640625" style="6" customWidth="1"/>
    <col min="8" max="11" width="39.6640625" style="6" hidden="1" customWidth="1"/>
    <col min="12" max="16384" width="9.1640625" style="6" hidden="1"/>
  </cols>
  <sheetData>
    <row r="1" spans="1:7" ht="21" customHeight="1" x14ac:dyDescent="0.2">
      <c r="A1" s="38" t="s">
        <v>725</v>
      </c>
      <c r="B1" s="45"/>
      <c r="C1" s="45"/>
      <c r="D1" s="45"/>
      <c r="E1" s="45"/>
      <c r="F1" s="45"/>
      <c r="G1" s="36"/>
    </row>
    <row r="2" spans="1:7" ht="18" customHeight="1" x14ac:dyDescent="0.2">
      <c r="A2" s="44" t="str">
        <f>HeadingLine2</f>
        <v>OH-507: Ohio Balance of State CoC</v>
      </c>
      <c r="B2" s="45"/>
      <c r="C2" s="45"/>
      <c r="D2" s="45"/>
      <c r="E2" s="45"/>
      <c r="F2" s="45"/>
      <c r="G2" s="36"/>
    </row>
    <row r="3" spans="1:7" ht="18" customHeight="1" x14ac:dyDescent="0.2">
      <c r="A3" s="44" t="str">
        <f>HeadingLine3</f>
        <v>Date of PIT Count: 1/23/24</v>
      </c>
      <c r="B3" s="45"/>
      <c r="C3" s="45"/>
      <c r="D3" s="45"/>
      <c r="E3" s="45"/>
      <c r="F3" s="45"/>
      <c r="G3" s="36"/>
    </row>
    <row r="4" spans="1:7" ht="18" customHeight="1" x14ac:dyDescent="0.2">
      <c r="A4" s="44" t="str">
        <f>HeadingLine4</f>
        <v>PIT Count Type: Sheltered and Unsheltered Count</v>
      </c>
      <c r="B4" s="45"/>
      <c r="C4" s="45"/>
      <c r="D4" s="45"/>
      <c r="E4" s="45"/>
      <c r="F4" s="45"/>
      <c r="G4" s="36"/>
    </row>
    <row r="5" spans="1:7" ht="18" customHeight="1" x14ac:dyDescent="0.2">
      <c r="A5" s="38"/>
      <c r="B5" s="35"/>
      <c r="C5" s="36"/>
      <c r="D5" s="36"/>
      <c r="E5" s="36"/>
      <c r="F5" s="36"/>
      <c r="G5" s="36"/>
    </row>
    <row r="6" spans="1:7" ht="18" customHeight="1" x14ac:dyDescent="0.25">
      <c r="A6" s="46" t="s">
        <v>724</v>
      </c>
      <c r="B6" s="36"/>
      <c r="C6" s="36"/>
      <c r="D6" s="36"/>
      <c r="E6" s="36"/>
      <c r="F6" s="36"/>
      <c r="G6" s="36"/>
    </row>
    <row r="7" spans="1:7" ht="15" customHeight="1" x14ac:dyDescent="0.2">
      <c r="A7" s="39"/>
      <c r="B7" s="36"/>
      <c r="C7" s="36"/>
      <c r="D7" s="36"/>
      <c r="E7" s="36"/>
      <c r="F7" s="36"/>
      <c r="G7" s="36"/>
    </row>
    <row r="8" spans="1:7" ht="21" customHeight="1" x14ac:dyDescent="0.2">
      <c r="B8" s="2" t="s">
        <v>4</v>
      </c>
      <c r="C8" s="2"/>
      <c r="D8" s="2"/>
      <c r="E8" s="3" t="s">
        <v>5</v>
      </c>
      <c r="F8" s="2" t="s">
        <v>2</v>
      </c>
      <c r="G8" s="22"/>
    </row>
    <row r="9" spans="1:7" ht="18" customHeight="1" x14ac:dyDescent="0.2">
      <c r="A9" s="47" t="s">
        <v>3</v>
      </c>
      <c r="B9" s="4" t="s">
        <v>0</v>
      </c>
      <c r="C9" s="4" t="s">
        <v>1</v>
      </c>
      <c r="D9" s="4" t="s">
        <v>719</v>
      </c>
      <c r="E9" s="2"/>
      <c r="F9" s="2"/>
      <c r="G9" s="37"/>
    </row>
    <row r="10" spans="1:7" ht="15" customHeight="1" x14ac:dyDescent="0.2">
      <c r="A10" s="7" t="s">
        <v>6</v>
      </c>
      <c r="B10" s="9">
        <f>Vets_AC!B10+Vets_AO!B10</f>
        <v>51</v>
      </c>
      <c r="C10" s="9">
        <f>Vets_AC!C10+Vets_AO!C10</f>
        <v>48</v>
      </c>
      <c r="D10" s="9">
        <f>Vets_AO!D10</f>
        <v>0</v>
      </c>
      <c r="E10" s="9">
        <f>Vets_AC!D10+Vets_AO!E10</f>
        <v>9</v>
      </c>
      <c r="F10" s="9">
        <f>SUM(B10:E10)</f>
        <v>108</v>
      </c>
      <c r="G10" s="37"/>
    </row>
    <row r="11" spans="1:7" ht="15" customHeight="1" x14ac:dyDescent="0.2">
      <c r="A11" s="7" t="s">
        <v>18</v>
      </c>
      <c r="B11" s="9">
        <f>Vets_AC!B11+Vets_AO!B11</f>
        <v>57</v>
      </c>
      <c r="C11" s="9">
        <f>Vets_AC!C11+Vets_AO!C11</f>
        <v>50</v>
      </c>
      <c r="D11" s="9">
        <f>Vets_AO!D11</f>
        <v>0</v>
      </c>
      <c r="E11" s="9">
        <f>Vets_AC!D11+Vets_AO!E11</f>
        <v>10</v>
      </c>
      <c r="F11" s="9">
        <f t="shared" ref="F11:F12" si="0">SUM(B11:E11)</f>
        <v>117</v>
      </c>
      <c r="G11" s="37"/>
    </row>
    <row r="12" spans="1:7" ht="15" customHeight="1" x14ac:dyDescent="0.2">
      <c r="A12" s="7" t="s">
        <v>20</v>
      </c>
      <c r="B12" s="9">
        <f>Vets_AC!B12+Vets_AO!B12</f>
        <v>51</v>
      </c>
      <c r="C12" s="9">
        <f>Vets_AC!C12+Vets_AO!C12</f>
        <v>48</v>
      </c>
      <c r="D12" s="9">
        <f>Vets_AO!D12</f>
        <v>0</v>
      </c>
      <c r="E12" s="9">
        <f>Vets_AC!D12+Vets_AO!E12</f>
        <v>9</v>
      </c>
      <c r="F12" s="9">
        <f t="shared" si="0"/>
        <v>108</v>
      </c>
      <c r="G12" s="37"/>
    </row>
    <row r="13" spans="1:7" ht="15" customHeight="1" x14ac:dyDescent="0.2"/>
    <row r="14" spans="1:7" ht="21" customHeight="1" x14ac:dyDescent="0.2">
      <c r="B14" s="2" t="s">
        <v>4</v>
      </c>
      <c r="C14" s="2"/>
      <c r="D14" s="2"/>
      <c r="E14" s="3" t="s">
        <v>5</v>
      </c>
      <c r="F14" s="2" t="s">
        <v>2</v>
      </c>
      <c r="G14" s="37"/>
    </row>
    <row r="15" spans="1:7" ht="18" customHeight="1" x14ac:dyDescent="0.2">
      <c r="A15" s="47" t="s">
        <v>717</v>
      </c>
      <c r="B15" s="4" t="s">
        <v>0</v>
      </c>
      <c r="C15" s="4" t="s">
        <v>1</v>
      </c>
      <c r="D15" s="4" t="s">
        <v>719</v>
      </c>
      <c r="E15" s="2"/>
      <c r="F15" s="2"/>
      <c r="G15" s="37"/>
    </row>
    <row r="16" spans="1:7" ht="15" customHeight="1" x14ac:dyDescent="0.2">
      <c r="A16" s="7" t="s">
        <v>698</v>
      </c>
      <c r="B16" s="10">
        <f>Vets_AC!B16+Vets_AO!B16</f>
        <v>0</v>
      </c>
      <c r="C16" s="10">
        <f>Vets_AC!C16+Vets_AO!C16</f>
        <v>0</v>
      </c>
      <c r="D16" s="10">
        <f>Vets_AO!D16</f>
        <v>0</v>
      </c>
      <c r="E16" s="10">
        <f>Vets_AC!D16+Vets_AO!E16</f>
        <v>0</v>
      </c>
      <c r="F16" s="10">
        <f>SUM(B16:E16)</f>
        <v>0</v>
      </c>
    </row>
    <row r="17" spans="1:6" ht="15" customHeight="1" x14ac:dyDescent="0.2">
      <c r="A17" s="7" t="s">
        <v>699</v>
      </c>
      <c r="B17" s="10">
        <f>Vets_AC!B17+Vets_AO!B17</f>
        <v>0</v>
      </c>
      <c r="C17" s="10">
        <f>Vets_AC!C17+Vets_AO!C17</f>
        <v>0</v>
      </c>
      <c r="D17" s="10">
        <f>Vets_AO!D17</f>
        <v>0</v>
      </c>
      <c r="E17" s="10">
        <f>Vets_AC!D17+Vets_AO!E17</f>
        <v>0</v>
      </c>
      <c r="F17" s="10">
        <f t="shared" ref="F17:F30" si="1">SUM(B17:E17)</f>
        <v>0</v>
      </c>
    </row>
    <row r="18" spans="1:6" ht="15" customHeight="1" x14ac:dyDescent="0.2">
      <c r="A18" s="7" t="s">
        <v>700</v>
      </c>
      <c r="B18" s="10">
        <f>Vets_AC!B18+Vets_AO!B18</f>
        <v>0</v>
      </c>
      <c r="C18" s="10">
        <f>Vets_AC!C18+Vets_AO!C18</f>
        <v>1</v>
      </c>
      <c r="D18" s="10">
        <f>Vets_AO!D18</f>
        <v>0</v>
      </c>
      <c r="E18" s="10">
        <f>Vets_AC!D18+Vets_AO!E18</f>
        <v>0</v>
      </c>
      <c r="F18" s="10">
        <f t="shared" si="1"/>
        <v>1</v>
      </c>
    </row>
    <row r="19" spans="1:6" ht="15" customHeight="1" x14ac:dyDescent="0.2">
      <c r="A19" s="7" t="s">
        <v>701</v>
      </c>
      <c r="B19" s="10">
        <f>Vets_AC!B19+Vets_AO!B19</f>
        <v>0</v>
      </c>
      <c r="C19" s="10">
        <f>Vets_AC!C19+Vets_AO!C19</f>
        <v>0</v>
      </c>
      <c r="D19" s="10">
        <f>Vets_AO!D19</f>
        <v>0</v>
      </c>
      <c r="E19" s="10">
        <f>Vets_AC!D19+Vets_AO!E19</f>
        <v>0</v>
      </c>
      <c r="F19" s="10">
        <f t="shared" si="1"/>
        <v>0</v>
      </c>
    </row>
    <row r="20" spans="1:6" ht="15" customHeight="1" x14ac:dyDescent="0.2">
      <c r="A20" s="7" t="s">
        <v>702</v>
      </c>
      <c r="B20" s="10">
        <f>Vets_AC!B20+Vets_AO!B20</f>
        <v>9</v>
      </c>
      <c r="C20" s="10">
        <f>Vets_AC!C20+Vets_AO!C20</f>
        <v>10</v>
      </c>
      <c r="D20" s="10">
        <f>Vets_AO!D20</f>
        <v>0</v>
      </c>
      <c r="E20" s="10">
        <f>Vets_AC!D20+Vets_AO!E20</f>
        <v>0</v>
      </c>
      <c r="F20" s="10">
        <f t="shared" si="1"/>
        <v>19</v>
      </c>
    </row>
    <row r="21" spans="1:6" ht="15" customHeight="1" x14ac:dyDescent="0.2">
      <c r="A21" s="7" t="s">
        <v>703</v>
      </c>
      <c r="B21" s="10">
        <f>Vets_AC!B21+Vets_AO!B21</f>
        <v>0</v>
      </c>
      <c r="C21" s="10">
        <f>Vets_AC!C21+Vets_AO!C21</f>
        <v>1</v>
      </c>
      <c r="D21" s="10">
        <f>Vets_AO!D21</f>
        <v>0</v>
      </c>
      <c r="E21" s="10">
        <f>Vets_AC!D21+Vets_AO!E21</f>
        <v>0</v>
      </c>
      <c r="F21" s="10">
        <f t="shared" si="1"/>
        <v>1</v>
      </c>
    </row>
    <row r="22" spans="1:6" ht="15" customHeight="1" x14ac:dyDescent="0.2">
      <c r="A22" s="7" t="s">
        <v>704</v>
      </c>
      <c r="B22" s="10">
        <f>Vets_AC!B22+Vets_AO!B22</f>
        <v>0</v>
      </c>
      <c r="C22" s="10">
        <f>Vets_AC!C22+Vets_AO!C22</f>
        <v>0</v>
      </c>
      <c r="D22" s="10">
        <f>Vets_AO!D22</f>
        <v>0</v>
      </c>
      <c r="E22" s="10">
        <f>Vets_AC!D22+Vets_AO!E22</f>
        <v>0</v>
      </c>
      <c r="F22" s="10">
        <f t="shared" si="1"/>
        <v>0</v>
      </c>
    </row>
    <row r="23" spans="1:6" ht="15" customHeight="1" x14ac:dyDescent="0.2">
      <c r="A23" s="7" t="s">
        <v>705</v>
      </c>
      <c r="B23" s="10">
        <f>Vets_AC!B23+Vets_AO!B23</f>
        <v>0</v>
      </c>
      <c r="C23" s="10">
        <f>Vets_AC!C23+Vets_AO!C23</f>
        <v>0</v>
      </c>
      <c r="D23" s="10">
        <f>Vets_AO!D23</f>
        <v>0</v>
      </c>
      <c r="E23" s="10">
        <f>Vets_AC!D23+Vets_AO!E23</f>
        <v>0</v>
      </c>
      <c r="F23" s="10">
        <f t="shared" si="1"/>
        <v>0</v>
      </c>
    </row>
    <row r="24" spans="1:6" ht="15" customHeight="1" x14ac:dyDescent="0.2">
      <c r="A24" s="7" t="s">
        <v>706</v>
      </c>
      <c r="B24" s="10">
        <f>Vets_AC!B24+Vets_AO!B24</f>
        <v>0</v>
      </c>
      <c r="C24" s="10">
        <f>Vets_AC!C24+Vets_AO!C24</f>
        <v>0</v>
      </c>
      <c r="D24" s="10">
        <f>Vets_AO!D24</f>
        <v>0</v>
      </c>
      <c r="E24" s="10">
        <f>Vets_AC!D24+Vets_AO!E24</f>
        <v>0</v>
      </c>
      <c r="F24" s="10">
        <f t="shared" si="1"/>
        <v>0</v>
      </c>
    </row>
    <row r="25" spans="1:6" ht="15" customHeight="1" x14ac:dyDescent="0.2">
      <c r="A25" s="7" t="s">
        <v>707</v>
      </c>
      <c r="B25" s="10">
        <f>Vets_AC!B25+Vets_AO!B25</f>
        <v>0</v>
      </c>
      <c r="C25" s="10">
        <f>Vets_AC!C25+Vets_AO!C25</f>
        <v>0</v>
      </c>
      <c r="D25" s="10">
        <f>Vets_AO!D25</f>
        <v>0</v>
      </c>
      <c r="E25" s="10">
        <f>Vets_AC!D25+Vets_AO!E25</f>
        <v>0</v>
      </c>
      <c r="F25" s="10">
        <f t="shared" si="1"/>
        <v>0</v>
      </c>
    </row>
    <row r="26" spans="1:6" ht="15" customHeight="1" x14ac:dyDescent="0.2">
      <c r="A26" s="7" t="s">
        <v>708</v>
      </c>
      <c r="B26" s="10">
        <f>Vets_AC!B26+Vets_AO!B26</f>
        <v>0</v>
      </c>
      <c r="C26" s="10">
        <f>Vets_AC!C26+Vets_AO!C26</f>
        <v>2</v>
      </c>
      <c r="D26" s="10">
        <f>Vets_AO!D26</f>
        <v>0</v>
      </c>
      <c r="E26" s="10">
        <f>Vets_AC!D26+Vets_AO!E26</f>
        <v>0</v>
      </c>
      <c r="F26" s="10">
        <f t="shared" si="1"/>
        <v>2</v>
      </c>
    </row>
    <row r="27" spans="1:6" ht="15" customHeight="1" x14ac:dyDescent="0.2">
      <c r="A27" s="7" t="s">
        <v>709</v>
      </c>
      <c r="B27" s="10">
        <f>Vets_AC!B27+Vets_AO!B27</f>
        <v>42</v>
      </c>
      <c r="C27" s="10">
        <f>Vets_AC!C27+Vets_AO!C27</f>
        <v>33</v>
      </c>
      <c r="D27" s="10">
        <f>Vets_AO!D27</f>
        <v>0</v>
      </c>
      <c r="E27" s="10">
        <f>Vets_AC!D27+Vets_AO!E27</f>
        <v>9</v>
      </c>
      <c r="F27" s="10">
        <f t="shared" si="1"/>
        <v>84</v>
      </c>
    </row>
    <row r="28" spans="1:6" ht="15" customHeight="1" x14ac:dyDescent="0.2">
      <c r="A28" s="7" t="s">
        <v>710</v>
      </c>
      <c r="B28" s="10">
        <f>Vets_AC!B28+Vets_AO!B28</f>
        <v>0</v>
      </c>
      <c r="C28" s="10">
        <f>Vets_AC!C28+Vets_AO!C28</f>
        <v>0</v>
      </c>
      <c r="D28" s="10">
        <f>Vets_AO!D28</f>
        <v>0</v>
      </c>
      <c r="E28" s="10">
        <f>Vets_AC!D28+Vets_AO!E28</f>
        <v>0</v>
      </c>
      <c r="F28" s="10">
        <f t="shared" si="1"/>
        <v>0</v>
      </c>
    </row>
    <row r="29" spans="1:6" ht="15" customHeight="1" x14ac:dyDescent="0.2">
      <c r="A29" s="7" t="s">
        <v>711</v>
      </c>
      <c r="B29" s="10">
        <f>Vets_AC!B29+Vets_AO!B29</f>
        <v>0</v>
      </c>
      <c r="C29" s="10">
        <f>Vets_AC!C29+Vets_AO!C29</f>
        <v>0</v>
      </c>
      <c r="D29" s="10">
        <f>Vets_AO!D29</f>
        <v>0</v>
      </c>
      <c r="E29" s="10">
        <f>Vets_AC!D29+Vets_AO!E29</f>
        <v>0</v>
      </c>
      <c r="F29" s="10">
        <f t="shared" si="1"/>
        <v>0</v>
      </c>
    </row>
    <row r="30" spans="1:6" ht="15" customHeight="1" x14ac:dyDescent="0.2">
      <c r="A30" s="7" t="s">
        <v>712</v>
      </c>
      <c r="B30" s="10">
        <f>Vets_AC!B30+Vets_AO!B30</f>
        <v>0</v>
      </c>
      <c r="C30" s="10">
        <f>Vets_AC!C30+Vets_AO!C30</f>
        <v>1</v>
      </c>
      <c r="D30" s="10">
        <f>Vets_AO!D30</f>
        <v>0</v>
      </c>
      <c r="E30" s="10">
        <f>Vets_AC!D30+Vets_AO!E30</f>
        <v>0</v>
      </c>
      <c r="F30" s="10">
        <f t="shared" si="1"/>
        <v>1</v>
      </c>
    </row>
    <row r="31" spans="1:6" ht="15" customHeight="1" x14ac:dyDescent="0.2"/>
    <row r="32" spans="1:6" ht="21" customHeight="1" x14ac:dyDescent="0.2">
      <c r="B32" s="2" t="s">
        <v>4</v>
      </c>
      <c r="C32" s="2"/>
      <c r="D32" s="2"/>
      <c r="E32" s="3" t="s">
        <v>5</v>
      </c>
      <c r="F32" s="2" t="s">
        <v>2</v>
      </c>
    </row>
    <row r="33" spans="1:7" ht="18" customHeight="1" x14ac:dyDescent="0.2">
      <c r="A33" s="47" t="s">
        <v>15</v>
      </c>
      <c r="B33" s="4" t="s">
        <v>0</v>
      </c>
      <c r="C33" s="4" t="s">
        <v>1</v>
      </c>
      <c r="D33" s="4" t="s">
        <v>719</v>
      </c>
      <c r="E33" s="2"/>
      <c r="F33" s="2"/>
    </row>
    <row r="34" spans="1:7" ht="15" customHeight="1" x14ac:dyDescent="0.2">
      <c r="A34" s="7" t="s">
        <v>17</v>
      </c>
      <c r="B34" s="10">
        <f>Vets_AC!B35+Vets_AO!B34</f>
        <v>12</v>
      </c>
      <c r="C34" s="25" t="s">
        <v>697</v>
      </c>
      <c r="D34" s="10">
        <f>Vets_AO!D34</f>
        <v>0</v>
      </c>
      <c r="E34" s="10">
        <f>Vets_AC!D35+Vets_AO!E34</f>
        <v>0</v>
      </c>
      <c r="F34" s="10">
        <f>SUM(B34:E34)</f>
        <v>12</v>
      </c>
    </row>
    <row r="35" spans="1:7" ht="15" customHeight="1" x14ac:dyDescent="0.2">
      <c r="G35" s="37"/>
    </row>
    <row r="36" spans="1:7" hidden="1" x14ac:dyDescent="0.2">
      <c r="A36" s="20"/>
    </row>
    <row r="37" spans="1:7" hidden="1" x14ac:dyDescent="0.2">
      <c r="A37" s="20"/>
    </row>
  </sheetData>
  <sheetProtection algorithmName="SHA-512" hashValue="K48mz7ecNOwSbcUib+JoAjALV18d8W0EpkXNlupM60r96xQoCayRR4SVoxQuV/P9vPZBlT1R2z/d/mpx6FvnIA==" saltValue="ybnpXUOyjFEgAErCm3Ojag==" spinCount="100000" sheet="1" objects="1" scenarios="1"/>
  <conditionalFormatting sqref="A3:F3">
    <cfRule type="expression" dxfId="7" priority="1">
      <formula>$A$3="PASTE DATA INTO THE 'PitRawData' TAB TO POPULATE THIS TEMPLATE."</formula>
    </cfRule>
  </conditionalFormatting>
  <pageMargins left="0.25" right="0.25" top="0.75" bottom="0.75" header="0.3" footer="0.3"/>
  <pageSetup orientation="landscape" r:id="rId1"/>
  <rowBreaks count="1" manualBreakCount="1">
    <brk id="12"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D29B6-9BEA-44C1-8656-40E8857129D4}">
  <sheetPr codeName="Sheet21"/>
  <dimension ref="A1:K15"/>
  <sheetViews>
    <sheetView zoomScaleNormal="100" workbookViewId="0"/>
  </sheetViews>
  <sheetFormatPr baseColWidth="10" defaultColWidth="0" defaultRowHeight="15" zeroHeight="1" x14ac:dyDescent="0.2"/>
  <cols>
    <col min="1" max="1" width="62.6640625" style="6" customWidth="1"/>
    <col min="2" max="6" width="12.6640625" style="6" customWidth="1"/>
    <col min="7" max="7" width="9.1640625" style="6" customWidth="1"/>
    <col min="8" max="11" width="39.6640625" style="6" hidden="1" customWidth="1"/>
    <col min="12" max="16384" width="9.1640625" style="6" hidden="1"/>
  </cols>
  <sheetData>
    <row r="1" spans="1:11" ht="21" customHeight="1" x14ac:dyDescent="0.2">
      <c r="A1" s="38" t="s">
        <v>725</v>
      </c>
      <c r="B1" s="45"/>
      <c r="C1" s="45"/>
      <c r="D1" s="45"/>
      <c r="E1" s="45"/>
      <c r="F1" s="45"/>
      <c r="G1" s="36"/>
    </row>
    <row r="2" spans="1:11" ht="18" customHeight="1" x14ac:dyDescent="0.2">
      <c r="A2" s="44" t="str">
        <f>HeadingLine2</f>
        <v>OH-507: Ohio Balance of State CoC</v>
      </c>
      <c r="B2" s="45"/>
      <c r="C2" s="45"/>
      <c r="D2" s="45"/>
      <c r="E2" s="45"/>
      <c r="F2" s="45"/>
      <c r="G2" s="36"/>
    </row>
    <row r="3" spans="1:11" ht="18" customHeight="1" x14ac:dyDescent="0.2">
      <c r="A3" s="44" t="str">
        <f>HeadingLine3</f>
        <v>Date of PIT Count: 1/23/24</v>
      </c>
      <c r="B3" s="45"/>
      <c r="C3" s="45"/>
      <c r="D3" s="45"/>
      <c r="E3" s="45"/>
      <c r="F3" s="45"/>
      <c r="G3" s="36"/>
    </row>
    <row r="4" spans="1:11" ht="18" customHeight="1" x14ac:dyDescent="0.2">
      <c r="A4" s="44" t="str">
        <f>HeadingLine4</f>
        <v>PIT Count Type: Sheltered and Unsheltered Count</v>
      </c>
      <c r="B4" s="45"/>
      <c r="C4" s="45"/>
      <c r="D4" s="45"/>
      <c r="E4" s="45"/>
      <c r="F4" s="45"/>
      <c r="G4" s="36"/>
    </row>
    <row r="5" spans="1:11" ht="18" customHeight="1" x14ac:dyDescent="0.2">
      <c r="A5" s="38"/>
      <c r="B5" s="35"/>
      <c r="C5" s="36"/>
      <c r="D5" s="36"/>
      <c r="E5" s="36"/>
      <c r="F5" s="36"/>
      <c r="G5" s="36"/>
    </row>
    <row r="6" spans="1:11" ht="18" customHeight="1" x14ac:dyDescent="0.25">
      <c r="A6" s="46" t="s">
        <v>684</v>
      </c>
      <c r="B6" s="36"/>
      <c r="C6" s="36"/>
      <c r="D6" s="36"/>
      <c r="E6" s="36"/>
      <c r="F6" s="36"/>
      <c r="G6" s="36"/>
    </row>
    <row r="7" spans="1:11" ht="15" customHeight="1" x14ac:dyDescent="0.2">
      <c r="A7" s="39"/>
      <c r="B7" s="36"/>
      <c r="C7" s="36"/>
      <c r="D7" s="36"/>
      <c r="E7" s="36"/>
      <c r="F7" s="36"/>
      <c r="G7" s="36"/>
    </row>
    <row r="8" spans="1:11" ht="21" customHeight="1" x14ac:dyDescent="0.2">
      <c r="B8" s="2" t="s">
        <v>4</v>
      </c>
      <c r="C8" s="2"/>
      <c r="D8" s="2"/>
      <c r="E8" s="3" t="s">
        <v>5</v>
      </c>
      <c r="F8" s="2" t="s">
        <v>2</v>
      </c>
      <c r="G8" s="22"/>
    </row>
    <row r="9" spans="1:11" ht="18" customHeight="1" x14ac:dyDescent="0.2">
      <c r="A9" s="47" t="s">
        <v>718</v>
      </c>
      <c r="B9" s="4" t="s">
        <v>0</v>
      </c>
      <c r="C9" s="4" t="s">
        <v>1</v>
      </c>
      <c r="D9" s="4" t="s">
        <v>719</v>
      </c>
      <c r="E9" s="2"/>
      <c r="F9" s="2"/>
      <c r="G9" s="37"/>
    </row>
    <row r="10" spans="1:11" ht="15" customHeight="1" x14ac:dyDescent="0.2">
      <c r="A10" s="7" t="s">
        <v>27</v>
      </c>
      <c r="B10" s="15">
        <f>IFERROR(INDEX(PitRawData!$A$1:$AMK$3,3,MATCH(H10,PitRawData!$A$1:$AMK$1,0)),"NO DATA")</f>
        <v>494</v>
      </c>
      <c r="C10" s="15">
        <f>IFERROR(INDEX(PitRawData!$A$1:$AMK$3,3,MATCH(I10,PitRawData!$A$1:$AMK$1,0)),"NO DATA")</f>
        <v>124</v>
      </c>
      <c r="D10" s="7">
        <f>IFERROR(INDEX(PitRawData!$A$1:$AMK$3,3,MATCH(J10,PitRawData!$A$1:$AMK$1,0)),"NO DATA")</f>
        <v>0</v>
      </c>
      <c r="E10" s="15">
        <f>IFERROR(INDEX(PitRawData!$A$1:$AMK$3,3,MATCH(K10,PitRawData!$A$1:$AMK$1,0)),"NO DATA")</f>
        <v>201</v>
      </c>
      <c r="F10" s="10">
        <f>SUM(B10:E10)</f>
        <v>819</v>
      </c>
      <c r="G10" s="37"/>
      <c r="H10" s="17" t="s">
        <v>434</v>
      </c>
      <c r="I10" s="17" t="s">
        <v>430</v>
      </c>
      <c r="J10" s="6" t="s">
        <v>426</v>
      </c>
      <c r="K10" s="17" t="s">
        <v>422</v>
      </c>
    </row>
    <row r="11" spans="1:11" ht="15" customHeight="1" x14ac:dyDescent="0.2">
      <c r="A11" s="7" t="s">
        <v>28</v>
      </c>
      <c r="B11" s="15">
        <f>IFERROR(INDEX(PitRawData!$A$1:$AMK$3,3,MATCH(H11,PitRawData!$A$1:$AMK$1,0)),"NO DATA")</f>
        <v>262</v>
      </c>
      <c r="C11" s="15">
        <f>IFERROR(INDEX(PitRawData!$A$1:$AMK$3,3,MATCH(I11,PitRawData!$A$1:$AMK$1,0)),"NO DATA")</f>
        <v>73</v>
      </c>
      <c r="D11" s="7">
        <f>IFERROR(INDEX(PitRawData!$A$1:$AMK$3,3,MATCH(J11,PitRawData!$A$1:$AMK$1,0)),"NO DATA")</f>
        <v>0</v>
      </c>
      <c r="E11" s="15">
        <f>IFERROR(INDEX(PitRawData!$A$1:$AMK$3,3,MATCH(K11,PitRawData!$A$1:$AMK$1,0)),"NO DATA")</f>
        <v>197</v>
      </c>
      <c r="F11" s="10">
        <f t="shared" ref="F11:F13" si="0">SUM(B11:E11)</f>
        <v>532</v>
      </c>
      <c r="G11" s="37"/>
      <c r="H11" s="17" t="s">
        <v>433</v>
      </c>
      <c r="I11" s="17" t="s">
        <v>429</v>
      </c>
      <c r="J11" s="17" t="s">
        <v>425</v>
      </c>
      <c r="K11" s="17" t="s">
        <v>421</v>
      </c>
    </row>
    <row r="12" spans="1:11" ht="15" customHeight="1" x14ac:dyDescent="0.2">
      <c r="A12" s="7" t="s">
        <v>29</v>
      </c>
      <c r="B12" s="15">
        <f>IFERROR(INDEX(PitRawData!$A$1:$AMK$3,3,MATCH(H12,PitRawData!$A$1:$AMK$1,0)),"NO DATA")</f>
        <v>5</v>
      </c>
      <c r="C12" s="15">
        <f>IFERROR(INDEX(PitRawData!$A$1:$AMK$3,3,MATCH(I12,PitRawData!$A$1:$AMK$1,0)),"NO DATA")</f>
        <v>2</v>
      </c>
      <c r="D12" s="7">
        <f>IFERROR(INDEX(PitRawData!$A$1:$AMK$3,3,MATCH(J12,PitRawData!$A$1:$AMK$1,0)),"NO DATA")</f>
        <v>0</v>
      </c>
      <c r="E12" s="15">
        <f>IFERROR(INDEX(PitRawData!$A$1:$AMK$3,3,MATCH(K12,PitRawData!$A$1:$AMK$1,0)),"NO DATA")</f>
        <v>3</v>
      </c>
      <c r="F12" s="10">
        <f t="shared" si="0"/>
        <v>10</v>
      </c>
      <c r="G12" s="37"/>
      <c r="H12" s="17" t="s">
        <v>432</v>
      </c>
      <c r="I12" s="17" t="s">
        <v>428</v>
      </c>
      <c r="J12" s="17" t="s">
        <v>424</v>
      </c>
      <c r="K12" s="17" t="s">
        <v>420</v>
      </c>
    </row>
    <row r="13" spans="1:11" ht="15" customHeight="1" x14ac:dyDescent="0.2">
      <c r="A13" s="7" t="s">
        <v>30</v>
      </c>
      <c r="B13" s="15">
        <f>IFERROR(INDEX(PitRawData!$A$1:$AMK$3,3,MATCH(H13,PitRawData!$A$1:$AMK$1,0)),"NO DATA")</f>
        <v>300</v>
      </c>
      <c r="C13" s="15">
        <f>IFERROR(INDEX(PitRawData!$A$1:$AMK$3,3,MATCH(I13,PitRawData!$A$1:$AMK$1,0)),"NO DATA")</f>
        <v>72</v>
      </c>
      <c r="D13" s="7">
        <f>IFERROR(INDEX(PitRawData!$A$1:$AMK$3,3,MATCH(J13,PitRawData!$A$1:$AMK$1,0)),"NO DATA")</f>
        <v>0</v>
      </c>
      <c r="E13" s="15">
        <f>IFERROR(INDEX(PitRawData!$A$1:$AMK$3,3,MATCH(K13,PitRawData!$A$1:$AMK$1,0)),"NO DATA")</f>
        <v>32</v>
      </c>
      <c r="F13" s="10">
        <f t="shared" si="0"/>
        <v>404</v>
      </c>
      <c r="H13" s="17" t="s">
        <v>431</v>
      </c>
      <c r="I13" s="17" t="s">
        <v>427</v>
      </c>
      <c r="J13" s="17" t="s">
        <v>423</v>
      </c>
      <c r="K13" s="17" t="s">
        <v>419</v>
      </c>
    </row>
    <row r="14" spans="1:11" ht="15" customHeight="1" x14ac:dyDescent="0.2"/>
    <row r="15" spans="1:11" hidden="1" x14ac:dyDescent="0.2">
      <c r="A15" s="19"/>
    </row>
  </sheetData>
  <sheetProtection algorithmName="SHA-512" hashValue="gkA6Qeofu+VIOgXZpSHjnttb6YWBPdjJCKxpyJYFlK0MxGcL6cemWu8axSUgrQ0dajQsBEAFg1BZC4EOcwD+Yw==" saltValue="6Bs/b63LXtjL2JKP1/0Vjw==" spinCount="100000" sheet="1" objects="1" scenarios="1"/>
  <conditionalFormatting sqref="A3:F3">
    <cfRule type="expression" dxfId="6" priority="1">
      <formula>$A$3="PASTE DATA INTO THE 'PitRawData' TAB TO POPULATE THIS TEMPLATE."</formula>
    </cfRule>
  </conditionalFormatting>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21D15-7F4C-4140-9696-3D5073081EEA}">
  <sheetPr codeName="Sheet4"/>
  <dimension ref="A1:E671"/>
  <sheetViews>
    <sheetView zoomScaleNormal="100" workbookViewId="0">
      <selection activeCell="C8" sqref="C8"/>
    </sheetView>
  </sheetViews>
  <sheetFormatPr baseColWidth="10" defaultColWidth="8.83203125" defaultRowHeight="15" x14ac:dyDescent="0.2"/>
  <cols>
    <col min="1" max="1" width="41.5" customWidth="1"/>
    <col min="2" max="2" width="32.6640625" customWidth="1"/>
    <col min="3" max="3" width="28.5" customWidth="1"/>
    <col min="4" max="4" width="69.5" customWidth="1"/>
    <col min="5" max="5" width="29.33203125" bestFit="1" customWidth="1"/>
  </cols>
  <sheetData>
    <row r="1" spans="1:4" x14ac:dyDescent="0.2">
      <c r="A1" t="s">
        <v>678</v>
      </c>
      <c r="B1" t="str">
        <f>INDEX(PitRawData!$A$1:$AMK$3,3,MATCH(A1,PitRawData!$A$1:$AMK$1,0))</f>
        <v>OH-507</v>
      </c>
    </row>
    <row r="2" spans="1:4" x14ac:dyDescent="0.2">
      <c r="A2" t="s">
        <v>679</v>
      </c>
      <c r="B2" t="str">
        <f>INDEX(PitRawData!$A$1:$AMK$3,3,MATCH(A2,PitRawData!$A$1:$AMK$1,0))</f>
        <v>Ohio Balance of State CoC</v>
      </c>
      <c r="D2" s="42" t="str">
        <f>IF(show_heading_section,CONCATENATE(HudNum,": ",CoC),"")</f>
        <v>OH-507: Ohio Balance of State CoC</v>
      </c>
    </row>
    <row r="3" spans="1:4" x14ac:dyDescent="0.2">
      <c r="A3" t="s">
        <v>676</v>
      </c>
      <c r="B3">
        <f>INDEX(PitRawData!$A$1:$AMK$3,3,MATCH(A3,PitRawData!$A$1:$AMK$1,0))</f>
        <v>2024</v>
      </c>
      <c r="D3" s="42" t="str">
        <f>IF(show_heading_section,CONCATENATE("Date of PIT Count: ", TEXT(Date_of_Count,"m/d/yy")),"PASTE DATA INTO THE 'PitRawData' TAB TO POPULATE THIS TEMPLATE.")</f>
        <v>Date of PIT Count: 1/23/24</v>
      </c>
    </row>
    <row r="4" spans="1:4" x14ac:dyDescent="0.2">
      <c r="A4" t="s">
        <v>674</v>
      </c>
      <c r="B4" s="34" t="str">
        <f>INDEX(PitRawData!$A$1:$AMK$3,3,MATCH(A4,PitRawData!$A$1:$AMK$1,0))</f>
        <v>January 23, 2024</v>
      </c>
      <c r="D4" s="42" t="str">
        <f>IF(show_heading_section,CONCATENATE("PIT Count Type: ",PIT_Count_Type),"")</f>
        <v>PIT Count Type: Sheltered and Unsheltered Count</v>
      </c>
    </row>
    <row r="5" spans="1:4" x14ac:dyDescent="0.2">
      <c r="A5" t="s">
        <v>673</v>
      </c>
      <c r="B5" s="34" t="str">
        <f>INDEX(PitRawData!$A$1:$AMK$3,3,MATCH(A5,PitRawData!$A$1:$AMK$1,0))</f>
        <v>Sheltered and Unsheltered Count</v>
      </c>
    </row>
    <row r="6" spans="1:4" x14ac:dyDescent="0.2">
      <c r="B6" s="34"/>
    </row>
    <row r="7" spans="1:4" x14ac:dyDescent="0.2">
      <c r="A7" s="43" t="s">
        <v>736</v>
      </c>
      <c r="B7" t="b">
        <f>IFERROR(AND(NOT(ISNA(B1)),NOT(ISNA(B2)),NOT(ISNA(B3)),NOT(ISNA(B4)),NOT(ISNA(B5))),FALSE)</f>
        <v>1</v>
      </c>
    </row>
    <row r="8" spans="1:4" x14ac:dyDescent="0.2">
      <c r="A8" s="43" t="s">
        <v>735</v>
      </c>
      <c r="B8" t="b">
        <f>IFERROR(AND(LEN(B1)&gt;0,LEN(B2)&gt;0,LEN(B3)&gt;0,LEN(B4)&gt;0,LEN(B5)&gt;0),FALSE)</f>
        <v>1</v>
      </c>
    </row>
    <row r="9" spans="1:4" x14ac:dyDescent="0.2">
      <c r="A9" s="43" t="s">
        <v>738</v>
      </c>
      <c r="B9" t="b">
        <f>AND(All_ref_fields_not_errors,all_ref_fields_have_text)</f>
        <v>1</v>
      </c>
    </row>
    <row r="11" spans="1:4" x14ac:dyDescent="0.2">
      <c r="A11" t="s">
        <v>726</v>
      </c>
      <c r="B11" t="s">
        <v>752</v>
      </c>
    </row>
    <row r="12" spans="1:4" x14ac:dyDescent="0.2">
      <c r="A12" t="s">
        <v>727</v>
      </c>
      <c r="B12" s="33">
        <v>45756.623611111114</v>
      </c>
    </row>
    <row r="14" spans="1:4" x14ac:dyDescent="0.2">
      <c r="A14" t="s">
        <v>730</v>
      </c>
      <c r="B14">
        <f>COUNTA(PitRawData!1:1)</f>
        <v>650</v>
      </c>
    </row>
    <row r="15" spans="1:4" x14ac:dyDescent="0.2">
      <c r="A15" t="s">
        <v>728</v>
      </c>
      <c r="B15">
        <v>650</v>
      </c>
    </row>
    <row r="16" spans="1:4" x14ac:dyDescent="0.2">
      <c r="A16" s="43" t="s">
        <v>732</v>
      </c>
      <c r="B16" t="b">
        <f>B14=B15</f>
        <v>1</v>
      </c>
    </row>
    <row r="18" spans="1:5" x14ac:dyDescent="0.2">
      <c r="A18" t="s">
        <v>729</v>
      </c>
      <c r="B18">
        <f>COUNTA(_xlfn.UNIQUE(PitRawData!1:1,TRUE,TRUE))</f>
        <v>650</v>
      </c>
    </row>
    <row r="19" spans="1:5" x14ac:dyDescent="0.2">
      <c r="A19" s="43" t="s">
        <v>731</v>
      </c>
      <c r="B19" t="b">
        <f>B18=B15</f>
        <v>1</v>
      </c>
    </row>
    <row r="21" spans="1:5" x14ac:dyDescent="0.2">
      <c r="A21" s="42" t="s">
        <v>737</v>
      </c>
      <c r="B21" s="42" t="s">
        <v>733</v>
      </c>
      <c r="C21" s="42" t="s">
        <v>734</v>
      </c>
      <c r="D21" s="42" t="s">
        <v>739</v>
      </c>
      <c r="E21" s="42" t="s">
        <v>740</v>
      </c>
    </row>
    <row r="22" spans="1:5" x14ac:dyDescent="0.2">
      <c r="A22" t="s">
        <v>680</v>
      </c>
      <c r="B22">
        <f>COUNTIF(PitRawData!$1:$1,DO_NOT_EDIT!A22)</f>
        <v>1</v>
      </c>
      <c r="C22">
        <f>MATCH(A22,PitRawData!$A$1:$AMK$1,0)</f>
        <v>1</v>
      </c>
      <c r="D22" t="str">
        <f>INDEX(PitRawData!$A$1:$AMK$3,3,MATCH(DO_NOT_EDIT!A22,PitRawData!$A$1:$AMK$1,0))</f>
        <v>OH</v>
      </c>
      <c r="E22" t="s">
        <v>741</v>
      </c>
    </row>
    <row r="23" spans="1:5" x14ac:dyDescent="0.2">
      <c r="A23" t="s">
        <v>679</v>
      </c>
      <c r="B23">
        <f>COUNTIF(PitRawData!$1:$1,DO_NOT_EDIT!A23)</f>
        <v>1</v>
      </c>
      <c r="C23">
        <f>MATCH(A23,PitRawData!$A$1:$AMK$1,0)</f>
        <v>2</v>
      </c>
      <c r="D23" t="str">
        <f>INDEX(PitRawData!$A$1:$AMK$3,3,MATCH(DO_NOT_EDIT!A23,PitRawData!$A$1:$AMK$1,0))</f>
        <v>Ohio Balance of State CoC</v>
      </c>
      <c r="E23" t="s">
        <v>741</v>
      </c>
    </row>
    <row r="24" spans="1:5" x14ac:dyDescent="0.2">
      <c r="A24" t="s">
        <v>678</v>
      </c>
      <c r="B24">
        <f>COUNTIF(PitRawData!$1:$1,DO_NOT_EDIT!A24)</f>
        <v>1</v>
      </c>
      <c r="C24">
        <f>MATCH(A24,PitRawData!$A$1:$AMK$1,0)</f>
        <v>3</v>
      </c>
      <c r="D24" t="str">
        <f>INDEX(PitRawData!$A$1:$AMK$3,3,MATCH(DO_NOT_EDIT!A24,PitRawData!$A$1:$AMK$1,0))</f>
        <v>OH-507</v>
      </c>
      <c r="E24" t="s">
        <v>741</v>
      </c>
    </row>
    <row r="25" spans="1:5" x14ac:dyDescent="0.2">
      <c r="A25" t="s">
        <v>677</v>
      </c>
      <c r="B25">
        <f>COUNTIF(PitRawData!$1:$1,DO_NOT_EDIT!A25)</f>
        <v>1</v>
      </c>
      <c r="C25">
        <f>MATCH(A25,PitRawData!$A$1:$AMK$1,0)</f>
        <v>4</v>
      </c>
      <c r="D25" t="str">
        <f>INDEX(PitRawData!$A$1:$AMK$3,3,MATCH(DO_NOT_EDIT!A25,PitRawData!$A$1:$AMK$1,0))</f>
        <v>Submitted</v>
      </c>
      <c r="E25" t="s">
        <v>741</v>
      </c>
    </row>
    <row r="26" spans="1:5" x14ac:dyDescent="0.2">
      <c r="A26" t="s">
        <v>676</v>
      </c>
      <c r="B26">
        <f>COUNTIF(PitRawData!$1:$1,DO_NOT_EDIT!A26)</f>
        <v>1</v>
      </c>
      <c r="C26">
        <f>MATCH(A26,PitRawData!$A$1:$AMK$1,0)</f>
        <v>5</v>
      </c>
      <c r="D26">
        <f>INDEX(PitRawData!$A$1:$AMK$3,3,MATCH(DO_NOT_EDIT!A26,PitRawData!$A$1:$AMK$1,0))</f>
        <v>2024</v>
      </c>
      <c r="E26" t="s">
        <v>741</v>
      </c>
    </row>
    <row r="27" spans="1:5" x14ac:dyDescent="0.2">
      <c r="A27" t="s">
        <v>675</v>
      </c>
      <c r="B27">
        <f>COUNTIF(PitRawData!$1:$1,DO_NOT_EDIT!A27)</f>
        <v>1</v>
      </c>
      <c r="C27">
        <f>MATCH(A27,PitRawData!$A$1:$AMK$1,0)</f>
        <v>6</v>
      </c>
      <c r="D27">
        <f>INDEX(PitRawData!$A$1:$AMK$3,3,MATCH(DO_NOT_EDIT!A27,PitRawData!$A$1:$AMK$1,0))</f>
        <v>0</v>
      </c>
      <c r="E27" t="s">
        <v>741</v>
      </c>
    </row>
    <row r="28" spans="1:5" x14ac:dyDescent="0.2">
      <c r="A28" t="s">
        <v>674</v>
      </c>
      <c r="B28">
        <f>COUNTIF(PitRawData!$1:$1,DO_NOT_EDIT!A28)</f>
        <v>1</v>
      </c>
      <c r="C28">
        <f>MATCH(A28,PitRawData!$A$1:$AMK$1,0)</f>
        <v>7</v>
      </c>
      <c r="D28" t="str">
        <f>INDEX(PitRawData!$A$1:$AMK$3,3,MATCH(DO_NOT_EDIT!A28,PitRawData!$A$1:$AMK$1,0))</f>
        <v>January 23, 2024</v>
      </c>
      <c r="E28" t="s">
        <v>741</v>
      </c>
    </row>
    <row r="29" spans="1:5" x14ac:dyDescent="0.2">
      <c r="A29" t="s">
        <v>673</v>
      </c>
      <c r="B29">
        <f>COUNTIF(PitRawData!$1:$1,DO_NOT_EDIT!A29)</f>
        <v>1</v>
      </c>
      <c r="C29">
        <f>MATCH(A29,PitRawData!$A$1:$AMK$1,0)</f>
        <v>8</v>
      </c>
      <c r="D29" t="str">
        <f>INDEX(PitRawData!$A$1:$AMK$3,3,MATCH(DO_NOT_EDIT!A29,PitRawData!$A$1:$AMK$1,0))</f>
        <v>Sheltered and Unsheltered Count</v>
      </c>
      <c r="E29" t="s">
        <v>741</v>
      </c>
    </row>
    <row r="30" spans="1:5" x14ac:dyDescent="0.2">
      <c r="A30" t="s">
        <v>32</v>
      </c>
      <c r="B30">
        <f>COUNTIF(PitRawData!$1:$1,DO_NOT_EDIT!A30)</f>
        <v>1</v>
      </c>
      <c r="C30">
        <f>MATCH(A30,PitRawData!$A$1:$AMK$1,0)</f>
        <v>650</v>
      </c>
      <c r="D30" t="str">
        <f>INDEX(PitRawData!$A$1:$AMK$3,3,MATCH(DO_NOT_EDIT!A30,PitRawData!$A$1:$AMK$1,0))</f>
        <v>May 9, 2024</v>
      </c>
      <c r="E30" t="s">
        <v>741</v>
      </c>
    </row>
    <row r="31" spans="1:5" x14ac:dyDescent="0.2">
      <c r="A31" t="s">
        <v>672</v>
      </c>
      <c r="B31">
        <f>COUNTIF(PitRawData!$1:$1,DO_NOT_EDIT!A31)</f>
        <v>1</v>
      </c>
      <c r="C31">
        <f>MATCH(A31,PitRawData!$A$1:$AMK$1,0)</f>
        <v>9</v>
      </c>
      <c r="D31">
        <f>INDEX(PitRawData!$A$1:$AMK$3,3,MATCH(DO_NOT_EDIT!A31,PitRawData!$A$1:$AMK$1,0))</f>
        <v>277</v>
      </c>
      <c r="E31" t="s">
        <v>742</v>
      </c>
    </row>
    <row r="32" spans="1:5" x14ac:dyDescent="0.2">
      <c r="A32" t="s">
        <v>647</v>
      </c>
      <c r="B32">
        <f>COUNTIF(PitRawData!$1:$1,DO_NOT_EDIT!A32)</f>
        <v>1</v>
      </c>
      <c r="C32">
        <f>MATCH(A32,PitRawData!$A$1:$AMK$1,0)</f>
        <v>34</v>
      </c>
      <c r="D32">
        <f>INDEX(PitRawData!$A$1:$AMK$3,3,MATCH(DO_NOT_EDIT!A32,PitRawData!$A$1:$AMK$1,0))</f>
        <v>69</v>
      </c>
      <c r="E32" t="s">
        <v>742</v>
      </c>
    </row>
    <row r="33" spans="1:5" x14ac:dyDescent="0.2">
      <c r="A33" t="s">
        <v>624</v>
      </c>
      <c r="B33">
        <f>COUNTIF(PitRawData!$1:$1,DO_NOT_EDIT!A33)</f>
        <v>1</v>
      </c>
      <c r="C33">
        <f>MATCH(A33,PitRawData!$A$1:$AMK$1,0)</f>
        <v>57</v>
      </c>
      <c r="D33">
        <f>INDEX(PitRawData!$A$1:$AMK$3,3,MATCH(DO_NOT_EDIT!A33,PitRawData!$A$1:$AMK$1,0))</f>
        <v>27</v>
      </c>
      <c r="E33" t="s">
        <v>742</v>
      </c>
    </row>
    <row r="34" spans="1:5" x14ac:dyDescent="0.2">
      <c r="A34" t="s">
        <v>671</v>
      </c>
      <c r="B34">
        <f>COUNTIF(PitRawData!$1:$1,DO_NOT_EDIT!A34)</f>
        <v>1</v>
      </c>
      <c r="C34">
        <f>MATCH(A34,PitRawData!$A$1:$AMK$1,0)</f>
        <v>10</v>
      </c>
      <c r="D34">
        <f>INDEX(PitRawData!$A$1:$AMK$3,3,MATCH(DO_NOT_EDIT!A34,PitRawData!$A$1:$AMK$1,0))</f>
        <v>547</v>
      </c>
      <c r="E34" t="s">
        <v>742</v>
      </c>
    </row>
    <row r="35" spans="1:5" x14ac:dyDescent="0.2">
      <c r="A35" t="s">
        <v>646</v>
      </c>
      <c r="B35">
        <f>COUNTIF(PitRawData!$1:$1,DO_NOT_EDIT!A35)</f>
        <v>1</v>
      </c>
      <c r="C35">
        <f>MATCH(A35,PitRawData!$A$1:$AMK$1,0)</f>
        <v>35</v>
      </c>
      <c r="D35">
        <f>INDEX(PitRawData!$A$1:$AMK$3,3,MATCH(DO_NOT_EDIT!A35,PitRawData!$A$1:$AMK$1,0))</f>
        <v>109</v>
      </c>
      <c r="E35" t="s">
        <v>742</v>
      </c>
    </row>
    <row r="36" spans="1:5" x14ac:dyDescent="0.2">
      <c r="A36" t="s">
        <v>623</v>
      </c>
      <c r="B36">
        <f>COUNTIF(PitRawData!$1:$1,DO_NOT_EDIT!A36)</f>
        <v>1</v>
      </c>
      <c r="C36">
        <f>MATCH(A36,PitRawData!$A$1:$AMK$1,0)</f>
        <v>58</v>
      </c>
      <c r="D36">
        <f>INDEX(PitRawData!$A$1:$AMK$3,3,MATCH(DO_NOT_EDIT!A36,PitRawData!$A$1:$AMK$1,0))</f>
        <v>55</v>
      </c>
      <c r="E36" t="s">
        <v>742</v>
      </c>
    </row>
    <row r="37" spans="1:5" x14ac:dyDescent="0.2">
      <c r="A37" t="s">
        <v>670</v>
      </c>
      <c r="B37">
        <f>COUNTIF(PitRawData!$1:$1,DO_NOT_EDIT!A37)</f>
        <v>1</v>
      </c>
      <c r="C37">
        <f>MATCH(A37,PitRawData!$A$1:$AMK$1,0)</f>
        <v>11</v>
      </c>
      <c r="D37">
        <f>INDEX(PitRawData!$A$1:$AMK$3,3,MATCH(DO_NOT_EDIT!A37,PitRawData!$A$1:$AMK$1,0))</f>
        <v>45</v>
      </c>
      <c r="E37" t="s">
        <v>742</v>
      </c>
    </row>
    <row r="38" spans="1:5" x14ac:dyDescent="0.2">
      <c r="A38" t="s">
        <v>645</v>
      </c>
      <c r="B38">
        <f>COUNTIF(PitRawData!$1:$1,DO_NOT_EDIT!A38)</f>
        <v>1</v>
      </c>
      <c r="C38">
        <f>MATCH(A38,PitRawData!$A$1:$AMK$1,0)</f>
        <v>36</v>
      </c>
      <c r="D38">
        <f>INDEX(PitRawData!$A$1:$AMK$3,3,MATCH(DO_NOT_EDIT!A38,PitRawData!$A$1:$AMK$1,0))</f>
        <v>13</v>
      </c>
      <c r="E38" t="s">
        <v>742</v>
      </c>
    </row>
    <row r="39" spans="1:5" x14ac:dyDescent="0.2">
      <c r="A39" t="s">
        <v>622</v>
      </c>
      <c r="B39">
        <f>COUNTIF(PitRawData!$1:$1,DO_NOT_EDIT!A39)</f>
        <v>1</v>
      </c>
      <c r="C39">
        <f>MATCH(A39,PitRawData!$A$1:$AMK$1,0)</f>
        <v>59</v>
      </c>
      <c r="D39">
        <f>INDEX(PitRawData!$A$1:$AMK$3,3,MATCH(DO_NOT_EDIT!A39,PitRawData!$A$1:$AMK$1,0))</f>
        <v>10</v>
      </c>
      <c r="E39" t="s">
        <v>742</v>
      </c>
    </row>
    <row r="40" spans="1:5" x14ac:dyDescent="0.2">
      <c r="A40" t="s">
        <v>669</v>
      </c>
      <c r="B40">
        <f>COUNTIF(PitRawData!$1:$1,DO_NOT_EDIT!A40)</f>
        <v>1</v>
      </c>
      <c r="C40">
        <f>MATCH(A40,PitRawData!$A$1:$AMK$1,0)</f>
        <v>12</v>
      </c>
      <c r="D40">
        <f>INDEX(PitRawData!$A$1:$AMK$3,3,MATCH(DO_NOT_EDIT!A40,PitRawData!$A$1:$AMK$1,0))</f>
        <v>152</v>
      </c>
      <c r="E40" t="s">
        <v>742</v>
      </c>
    </row>
    <row r="41" spans="1:5" x14ac:dyDescent="0.2">
      <c r="A41" t="s">
        <v>644</v>
      </c>
      <c r="B41">
        <f>COUNTIF(PitRawData!$1:$1,DO_NOT_EDIT!A41)</f>
        <v>1</v>
      </c>
      <c r="C41">
        <f>MATCH(A41,PitRawData!$A$1:$AMK$1,0)</f>
        <v>37</v>
      </c>
      <c r="D41">
        <f>INDEX(PitRawData!$A$1:$AMK$3,3,MATCH(DO_NOT_EDIT!A41,PitRawData!$A$1:$AMK$1,0))</f>
        <v>30</v>
      </c>
      <c r="E41" t="s">
        <v>742</v>
      </c>
    </row>
    <row r="42" spans="1:5" x14ac:dyDescent="0.2">
      <c r="A42" t="s">
        <v>621</v>
      </c>
      <c r="B42">
        <f>COUNTIF(PitRawData!$1:$1,DO_NOT_EDIT!A42)</f>
        <v>1</v>
      </c>
      <c r="C42">
        <f>MATCH(A42,PitRawData!$A$1:$AMK$1,0)</f>
        <v>60</v>
      </c>
      <c r="D42">
        <f>INDEX(PitRawData!$A$1:$AMK$3,3,MATCH(DO_NOT_EDIT!A42,PitRawData!$A$1:$AMK$1,0))</f>
        <v>18</v>
      </c>
      <c r="E42" t="s">
        <v>742</v>
      </c>
    </row>
    <row r="43" spans="1:5" x14ac:dyDescent="0.2">
      <c r="A43" t="s">
        <v>668</v>
      </c>
      <c r="B43">
        <f>COUNTIF(PitRawData!$1:$1,DO_NOT_EDIT!A43)</f>
        <v>1</v>
      </c>
      <c r="C43">
        <f>MATCH(A43,PitRawData!$A$1:$AMK$1,0)</f>
        <v>13</v>
      </c>
      <c r="D43">
        <f>INDEX(PitRawData!$A$1:$AMK$3,3,MATCH(DO_NOT_EDIT!A43,PitRawData!$A$1:$AMK$1,0))</f>
        <v>104</v>
      </c>
      <c r="E43" t="s">
        <v>742</v>
      </c>
    </row>
    <row r="44" spans="1:5" x14ac:dyDescent="0.2">
      <c r="A44" t="s">
        <v>643</v>
      </c>
      <c r="B44">
        <f>COUNTIF(PitRawData!$1:$1,DO_NOT_EDIT!A44)</f>
        <v>1</v>
      </c>
      <c r="C44">
        <f>MATCH(A44,PitRawData!$A$1:$AMK$1,0)</f>
        <v>38</v>
      </c>
      <c r="D44">
        <f>INDEX(PitRawData!$A$1:$AMK$3,3,MATCH(DO_NOT_EDIT!A44,PitRawData!$A$1:$AMK$1,0))</f>
        <v>27</v>
      </c>
      <c r="E44" t="s">
        <v>742</v>
      </c>
    </row>
    <row r="45" spans="1:5" x14ac:dyDescent="0.2">
      <c r="A45" t="s">
        <v>620</v>
      </c>
      <c r="B45">
        <f>COUNTIF(PitRawData!$1:$1,DO_NOT_EDIT!A45)</f>
        <v>1</v>
      </c>
      <c r="C45">
        <f>MATCH(A45,PitRawData!$A$1:$AMK$1,0)</f>
        <v>61</v>
      </c>
      <c r="D45">
        <f>INDEX(PitRawData!$A$1:$AMK$3,3,MATCH(DO_NOT_EDIT!A45,PitRawData!$A$1:$AMK$1,0))</f>
        <v>11</v>
      </c>
      <c r="E45" t="s">
        <v>742</v>
      </c>
    </row>
    <row r="46" spans="1:5" x14ac:dyDescent="0.2">
      <c r="A46" t="s">
        <v>667</v>
      </c>
      <c r="B46">
        <f>COUNTIF(PitRawData!$1:$1,DO_NOT_EDIT!A46)</f>
        <v>1</v>
      </c>
      <c r="C46">
        <f>MATCH(A46,PitRawData!$A$1:$AMK$1,0)</f>
        <v>14</v>
      </c>
      <c r="D46">
        <f>INDEX(PitRawData!$A$1:$AMK$3,3,MATCH(DO_NOT_EDIT!A46,PitRawData!$A$1:$AMK$1,0))</f>
        <v>29</v>
      </c>
      <c r="E46" t="s">
        <v>742</v>
      </c>
    </row>
    <row r="47" spans="1:5" x14ac:dyDescent="0.2">
      <c r="A47" t="s">
        <v>642</v>
      </c>
      <c r="B47">
        <f>COUNTIF(PitRawData!$1:$1,DO_NOT_EDIT!A47)</f>
        <v>1</v>
      </c>
      <c r="C47">
        <f>MATCH(A47,PitRawData!$A$1:$AMK$1,0)</f>
        <v>39</v>
      </c>
      <c r="D47">
        <f>INDEX(PitRawData!$A$1:$AMK$3,3,MATCH(DO_NOT_EDIT!A47,PitRawData!$A$1:$AMK$1,0))</f>
        <v>6</v>
      </c>
      <c r="E47" t="s">
        <v>742</v>
      </c>
    </row>
    <row r="48" spans="1:5" x14ac:dyDescent="0.2">
      <c r="A48" t="s">
        <v>619</v>
      </c>
      <c r="B48">
        <f>COUNTIF(PitRawData!$1:$1,DO_NOT_EDIT!A48)</f>
        <v>1</v>
      </c>
      <c r="C48">
        <f>MATCH(A48,PitRawData!$A$1:$AMK$1,0)</f>
        <v>62</v>
      </c>
      <c r="D48">
        <f>INDEX(PitRawData!$A$1:$AMK$3,3,MATCH(DO_NOT_EDIT!A48,PitRawData!$A$1:$AMK$1,0))</f>
        <v>2</v>
      </c>
      <c r="E48" t="s">
        <v>742</v>
      </c>
    </row>
    <row r="49" spans="1:5" x14ac:dyDescent="0.2">
      <c r="A49" t="s">
        <v>666</v>
      </c>
      <c r="B49">
        <f>COUNTIF(PitRawData!$1:$1,DO_NOT_EDIT!A49)</f>
        <v>1</v>
      </c>
      <c r="C49">
        <f>MATCH(A49,PitRawData!$A$1:$AMK$1,0)</f>
        <v>15</v>
      </c>
      <c r="D49">
        <f>INDEX(PitRawData!$A$1:$AMK$3,3,MATCH(DO_NOT_EDIT!A49,PitRawData!$A$1:$AMK$1,0))</f>
        <v>13</v>
      </c>
      <c r="E49" t="s">
        <v>742</v>
      </c>
    </row>
    <row r="50" spans="1:5" x14ac:dyDescent="0.2">
      <c r="A50" t="s">
        <v>641</v>
      </c>
      <c r="B50">
        <f>COUNTIF(PitRawData!$1:$1,DO_NOT_EDIT!A50)</f>
        <v>1</v>
      </c>
      <c r="C50">
        <f>MATCH(A50,PitRawData!$A$1:$AMK$1,0)</f>
        <v>40</v>
      </c>
      <c r="D50">
        <f>INDEX(PitRawData!$A$1:$AMK$3,3,MATCH(DO_NOT_EDIT!A50,PitRawData!$A$1:$AMK$1,0))</f>
        <v>0</v>
      </c>
      <c r="E50" t="s">
        <v>742</v>
      </c>
    </row>
    <row r="51" spans="1:5" x14ac:dyDescent="0.2">
      <c r="A51" t="s">
        <v>618</v>
      </c>
      <c r="B51">
        <f>COUNTIF(PitRawData!$1:$1,DO_NOT_EDIT!A51)</f>
        <v>1</v>
      </c>
      <c r="C51">
        <f>MATCH(A51,PitRawData!$A$1:$AMK$1,0)</f>
        <v>63</v>
      </c>
      <c r="D51">
        <f>INDEX(PitRawData!$A$1:$AMK$3,3,MATCH(DO_NOT_EDIT!A51,PitRawData!$A$1:$AMK$1,0))</f>
        <v>0</v>
      </c>
      <c r="E51" t="s">
        <v>742</v>
      </c>
    </row>
    <row r="52" spans="1:5" x14ac:dyDescent="0.2">
      <c r="A52" t="s">
        <v>665</v>
      </c>
      <c r="B52">
        <f>COUNTIF(PitRawData!$1:$1,DO_NOT_EDIT!A52)</f>
        <v>1</v>
      </c>
      <c r="C52">
        <f>MATCH(A52,PitRawData!$A$1:$AMK$1,0)</f>
        <v>16</v>
      </c>
      <c r="D52">
        <f>INDEX(PitRawData!$A$1:$AMK$3,3,MATCH(DO_NOT_EDIT!A52,PitRawData!$A$1:$AMK$1,0))</f>
        <v>1</v>
      </c>
      <c r="E52" t="s">
        <v>742</v>
      </c>
    </row>
    <row r="53" spans="1:5" x14ac:dyDescent="0.2">
      <c r="A53" t="s">
        <v>640</v>
      </c>
      <c r="B53">
        <f>COUNTIF(PitRawData!$1:$1,DO_NOT_EDIT!A53)</f>
        <v>1</v>
      </c>
      <c r="C53">
        <f>MATCH(A53,PitRawData!$A$1:$AMK$1,0)</f>
        <v>41</v>
      </c>
      <c r="D53">
        <f>INDEX(PitRawData!$A$1:$AMK$3,3,MATCH(DO_NOT_EDIT!A53,PitRawData!$A$1:$AMK$1,0))</f>
        <v>1</v>
      </c>
      <c r="E53" t="s">
        <v>742</v>
      </c>
    </row>
    <row r="54" spans="1:5" x14ac:dyDescent="0.2">
      <c r="A54" t="s">
        <v>617</v>
      </c>
      <c r="B54">
        <f>COUNTIF(PitRawData!$1:$1,DO_NOT_EDIT!A54)</f>
        <v>1</v>
      </c>
      <c r="C54">
        <f>MATCH(A54,PitRawData!$A$1:$AMK$1,0)</f>
        <v>64</v>
      </c>
      <c r="D54">
        <f>INDEX(PitRawData!$A$1:$AMK$3,3,MATCH(DO_NOT_EDIT!A54,PitRawData!$A$1:$AMK$1,0))</f>
        <v>0</v>
      </c>
      <c r="E54" t="s">
        <v>742</v>
      </c>
    </row>
    <row r="55" spans="1:5" x14ac:dyDescent="0.2">
      <c r="A55" t="s">
        <v>662</v>
      </c>
      <c r="B55">
        <f>COUNTIF(PitRawData!$1:$1,DO_NOT_EDIT!A55)</f>
        <v>1</v>
      </c>
      <c r="C55">
        <f>MATCH(A55,PitRawData!$A$1:$AMK$1,0)</f>
        <v>19</v>
      </c>
      <c r="D55">
        <f>INDEX(PitRawData!$A$1:$AMK$3,3,MATCH(DO_NOT_EDIT!A55,PitRawData!$A$1:$AMK$1,0))</f>
        <v>0</v>
      </c>
      <c r="E55" t="s">
        <v>742</v>
      </c>
    </row>
    <row r="56" spans="1:5" x14ac:dyDescent="0.2">
      <c r="A56" t="s">
        <v>637</v>
      </c>
      <c r="B56">
        <f>COUNTIF(PitRawData!$1:$1,DO_NOT_EDIT!A56)</f>
        <v>1</v>
      </c>
      <c r="C56">
        <f>MATCH(A56,PitRawData!$A$1:$AMK$1,0)</f>
        <v>44</v>
      </c>
      <c r="D56">
        <f>INDEX(PitRawData!$A$1:$AMK$3,3,MATCH(DO_NOT_EDIT!A56,PitRawData!$A$1:$AMK$1,0))</f>
        <v>1</v>
      </c>
      <c r="E56" t="s">
        <v>742</v>
      </c>
    </row>
    <row r="57" spans="1:5" x14ac:dyDescent="0.2">
      <c r="A57" t="s">
        <v>614</v>
      </c>
      <c r="B57">
        <f>COUNTIF(PitRawData!$1:$1,DO_NOT_EDIT!A57)</f>
        <v>1</v>
      </c>
      <c r="C57">
        <f>MATCH(A57,PitRawData!$A$1:$AMK$1,0)</f>
        <v>67</v>
      </c>
      <c r="D57">
        <f>INDEX(PitRawData!$A$1:$AMK$3,3,MATCH(DO_NOT_EDIT!A57,PitRawData!$A$1:$AMK$1,0))</f>
        <v>0</v>
      </c>
      <c r="E57" t="s">
        <v>742</v>
      </c>
    </row>
    <row r="58" spans="1:5" x14ac:dyDescent="0.2">
      <c r="A58" t="s">
        <v>663</v>
      </c>
      <c r="B58">
        <f>COUNTIF(PitRawData!$1:$1,DO_NOT_EDIT!A58)</f>
        <v>1</v>
      </c>
      <c r="C58">
        <f>MATCH(A58,PitRawData!$A$1:$AMK$1,0)</f>
        <v>18</v>
      </c>
      <c r="D58">
        <f>INDEX(PitRawData!$A$1:$AMK$3,3,MATCH(DO_NOT_EDIT!A58,PitRawData!$A$1:$AMK$1,0))</f>
        <v>0</v>
      </c>
      <c r="E58" t="s">
        <v>742</v>
      </c>
    </row>
    <row r="59" spans="1:5" x14ac:dyDescent="0.2">
      <c r="A59" t="s">
        <v>638</v>
      </c>
      <c r="B59">
        <f>COUNTIF(PitRawData!$1:$1,DO_NOT_EDIT!A59)</f>
        <v>1</v>
      </c>
      <c r="C59">
        <f>MATCH(A59,PitRawData!$A$1:$AMK$1,0)</f>
        <v>43</v>
      </c>
      <c r="D59">
        <f>INDEX(PitRawData!$A$1:$AMK$3,3,MATCH(DO_NOT_EDIT!A59,PitRawData!$A$1:$AMK$1,0))</f>
        <v>0</v>
      </c>
      <c r="E59" t="s">
        <v>742</v>
      </c>
    </row>
    <row r="60" spans="1:5" x14ac:dyDescent="0.2">
      <c r="A60" t="s">
        <v>615</v>
      </c>
      <c r="B60">
        <f>COUNTIF(PitRawData!$1:$1,DO_NOT_EDIT!A60)</f>
        <v>1</v>
      </c>
      <c r="C60">
        <f>MATCH(A60,PitRawData!$A$1:$AMK$1,0)</f>
        <v>66</v>
      </c>
      <c r="D60">
        <f>INDEX(PitRawData!$A$1:$AMK$3,3,MATCH(DO_NOT_EDIT!A60,PitRawData!$A$1:$AMK$1,0))</f>
        <v>0</v>
      </c>
      <c r="E60" t="s">
        <v>742</v>
      </c>
    </row>
    <row r="61" spans="1:5" x14ac:dyDescent="0.2">
      <c r="A61" t="s">
        <v>660</v>
      </c>
      <c r="B61">
        <f>COUNTIF(PitRawData!$1:$1,DO_NOT_EDIT!A61)</f>
        <v>1</v>
      </c>
      <c r="C61">
        <f>MATCH(A61,PitRawData!$A$1:$AMK$1,0)</f>
        <v>21</v>
      </c>
      <c r="D61">
        <f>INDEX(PitRawData!$A$1:$AMK$3,3,MATCH(DO_NOT_EDIT!A61,PitRawData!$A$1:$AMK$1,0))</f>
        <v>0</v>
      </c>
      <c r="E61" t="s">
        <v>742</v>
      </c>
    </row>
    <row r="62" spans="1:5" x14ac:dyDescent="0.2">
      <c r="A62" t="s">
        <v>635</v>
      </c>
      <c r="B62">
        <f>COUNTIF(PitRawData!$1:$1,DO_NOT_EDIT!A62)</f>
        <v>1</v>
      </c>
      <c r="C62">
        <f>MATCH(A62,PitRawData!$A$1:$AMK$1,0)</f>
        <v>46</v>
      </c>
      <c r="D62">
        <f>INDEX(PitRawData!$A$1:$AMK$3,3,MATCH(DO_NOT_EDIT!A62,PitRawData!$A$1:$AMK$1,0))</f>
        <v>0</v>
      </c>
      <c r="E62" t="s">
        <v>742</v>
      </c>
    </row>
    <row r="63" spans="1:5" x14ac:dyDescent="0.2">
      <c r="A63" t="s">
        <v>612</v>
      </c>
      <c r="B63">
        <f>COUNTIF(PitRawData!$1:$1,DO_NOT_EDIT!A63)</f>
        <v>1</v>
      </c>
      <c r="C63">
        <f>MATCH(A63,PitRawData!$A$1:$AMK$1,0)</f>
        <v>69</v>
      </c>
      <c r="D63">
        <f>INDEX(PitRawData!$A$1:$AMK$3,3,MATCH(DO_NOT_EDIT!A63,PitRawData!$A$1:$AMK$1,0))</f>
        <v>0</v>
      </c>
      <c r="E63" t="s">
        <v>742</v>
      </c>
    </row>
    <row r="64" spans="1:5" x14ac:dyDescent="0.2">
      <c r="A64" t="s">
        <v>661</v>
      </c>
      <c r="B64">
        <f>COUNTIF(PitRawData!$1:$1,DO_NOT_EDIT!A64)</f>
        <v>1</v>
      </c>
      <c r="C64">
        <f>MATCH(A64,PitRawData!$A$1:$AMK$1,0)</f>
        <v>20</v>
      </c>
      <c r="D64">
        <f>INDEX(PitRawData!$A$1:$AMK$3,3,MATCH(DO_NOT_EDIT!A64,PitRawData!$A$1:$AMK$1,0))</f>
        <v>0</v>
      </c>
      <c r="E64" t="s">
        <v>742</v>
      </c>
    </row>
    <row r="65" spans="1:5" x14ac:dyDescent="0.2">
      <c r="A65" t="s">
        <v>636</v>
      </c>
      <c r="B65">
        <f>COUNTIF(PitRawData!$1:$1,DO_NOT_EDIT!A65)</f>
        <v>1</v>
      </c>
      <c r="C65">
        <f>MATCH(A65,PitRawData!$A$1:$AMK$1,0)</f>
        <v>45</v>
      </c>
      <c r="D65">
        <f>INDEX(PitRawData!$A$1:$AMK$3,3,MATCH(DO_NOT_EDIT!A65,PitRawData!$A$1:$AMK$1,0))</f>
        <v>0</v>
      </c>
      <c r="E65" t="s">
        <v>742</v>
      </c>
    </row>
    <row r="66" spans="1:5" x14ac:dyDescent="0.2">
      <c r="A66" t="s">
        <v>613</v>
      </c>
      <c r="B66">
        <f>COUNTIF(PitRawData!$1:$1,DO_NOT_EDIT!A66)</f>
        <v>1</v>
      </c>
      <c r="C66">
        <f>MATCH(A66,PitRawData!$A$1:$AMK$1,0)</f>
        <v>68</v>
      </c>
      <c r="D66">
        <f>INDEX(PitRawData!$A$1:$AMK$3,3,MATCH(DO_NOT_EDIT!A66,PitRawData!$A$1:$AMK$1,0))</f>
        <v>0</v>
      </c>
      <c r="E66" t="s">
        <v>742</v>
      </c>
    </row>
    <row r="67" spans="1:5" x14ac:dyDescent="0.2">
      <c r="A67" t="s">
        <v>658</v>
      </c>
      <c r="B67">
        <f>COUNTIF(PitRawData!$1:$1,DO_NOT_EDIT!A67)</f>
        <v>1</v>
      </c>
      <c r="C67">
        <f>MATCH(A67,PitRawData!$A$1:$AMK$1,0)</f>
        <v>23</v>
      </c>
      <c r="D67">
        <f>INDEX(PitRawData!$A$1:$AMK$3,3,MATCH(DO_NOT_EDIT!A67,PitRawData!$A$1:$AMK$1,0))</f>
        <v>200</v>
      </c>
      <c r="E67" t="s">
        <v>742</v>
      </c>
    </row>
    <row r="68" spans="1:5" x14ac:dyDescent="0.2">
      <c r="A68" t="s">
        <v>633</v>
      </c>
      <c r="B68">
        <f>COUNTIF(PitRawData!$1:$1,DO_NOT_EDIT!A68)</f>
        <v>1</v>
      </c>
      <c r="C68">
        <f>MATCH(A68,PitRawData!$A$1:$AMK$1,0)</f>
        <v>48</v>
      </c>
      <c r="D68">
        <f>INDEX(PitRawData!$A$1:$AMK$3,3,MATCH(DO_NOT_EDIT!A68,PitRawData!$A$1:$AMK$1,0))</f>
        <v>35</v>
      </c>
      <c r="E68" t="s">
        <v>742</v>
      </c>
    </row>
    <row r="69" spans="1:5" x14ac:dyDescent="0.2">
      <c r="A69" t="s">
        <v>610</v>
      </c>
      <c r="B69">
        <f>COUNTIF(PitRawData!$1:$1,DO_NOT_EDIT!A69)</f>
        <v>1</v>
      </c>
      <c r="C69">
        <f>MATCH(A69,PitRawData!$A$1:$AMK$1,0)</f>
        <v>71</v>
      </c>
      <c r="D69">
        <f>INDEX(PitRawData!$A$1:$AMK$3,3,MATCH(DO_NOT_EDIT!A69,PitRawData!$A$1:$AMK$1,0))</f>
        <v>0</v>
      </c>
      <c r="E69" t="s">
        <v>742</v>
      </c>
    </row>
    <row r="70" spans="1:5" x14ac:dyDescent="0.2">
      <c r="A70" t="s">
        <v>659</v>
      </c>
      <c r="B70">
        <f>COUNTIF(PitRawData!$1:$1,DO_NOT_EDIT!A70)</f>
        <v>1</v>
      </c>
      <c r="C70">
        <f>MATCH(A70,PitRawData!$A$1:$AMK$1,0)</f>
        <v>22</v>
      </c>
      <c r="D70">
        <f>INDEX(PitRawData!$A$1:$AMK$3,3,MATCH(DO_NOT_EDIT!A70,PitRawData!$A$1:$AMK$1,0))</f>
        <v>0</v>
      </c>
      <c r="E70" t="s">
        <v>742</v>
      </c>
    </row>
    <row r="71" spans="1:5" x14ac:dyDescent="0.2">
      <c r="A71" t="s">
        <v>634</v>
      </c>
      <c r="B71">
        <f>COUNTIF(PitRawData!$1:$1,DO_NOT_EDIT!A71)</f>
        <v>1</v>
      </c>
      <c r="C71">
        <f>MATCH(A71,PitRawData!$A$1:$AMK$1,0)</f>
        <v>47</v>
      </c>
      <c r="D71">
        <f>INDEX(PitRawData!$A$1:$AMK$3,3,MATCH(DO_NOT_EDIT!A71,PitRawData!$A$1:$AMK$1,0))</f>
        <v>0</v>
      </c>
      <c r="E71" t="s">
        <v>742</v>
      </c>
    </row>
    <row r="72" spans="1:5" x14ac:dyDescent="0.2">
      <c r="A72" t="s">
        <v>611</v>
      </c>
      <c r="B72">
        <f>COUNTIF(PitRawData!$1:$1,DO_NOT_EDIT!A72)</f>
        <v>1</v>
      </c>
      <c r="C72">
        <f>MATCH(A72,PitRawData!$A$1:$AMK$1,0)</f>
        <v>70</v>
      </c>
      <c r="D72">
        <f>INDEX(PitRawData!$A$1:$AMK$3,3,MATCH(DO_NOT_EDIT!A72,PitRawData!$A$1:$AMK$1,0))</f>
        <v>0</v>
      </c>
      <c r="E72" t="s">
        <v>742</v>
      </c>
    </row>
    <row r="73" spans="1:5" x14ac:dyDescent="0.2">
      <c r="A73" t="s">
        <v>664</v>
      </c>
      <c r="B73">
        <f>COUNTIF(PitRawData!$1:$1,DO_NOT_EDIT!A73)</f>
        <v>1</v>
      </c>
      <c r="C73">
        <f>MATCH(A73,PitRawData!$A$1:$AMK$1,0)</f>
        <v>17</v>
      </c>
      <c r="D73">
        <f>INDEX(PitRawData!$A$1:$AMK$3,3,MATCH(DO_NOT_EDIT!A73,PitRawData!$A$1:$AMK$1,0))</f>
        <v>30</v>
      </c>
      <c r="E73" t="s">
        <v>742</v>
      </c>
    </row>
    <row r="74" spans="1:5" x14ac:dyDescent="0.2">
      <c r="A74" t="s">
        <v>639</v>
      </c>
      <c r="B74">
        <f>COUNTIF(PitRawData!$1:$1,DO_NOT_EDIT!A74)</f>
        <v>1</v>
      </c>
      <c r="C74">
        <f>MATCH(A74,PitRawData!$A$1:$AMK$1,0)</f>
        <v>42</v>
      </c>
      <c r="D74">
        <f>INDEX(PitRawData!$A$1:$AMK$3,3,MATCH(DO_NOT_EDIT!A74,PitRawData!$A$1:$AMK$1,0))</f>
        <v>7</v>
      </c>
      <c r="E74" t="s">
        <v>742</v>
      </c>
    </row>
    <row r="75" spans="1:5" x14ac:dyDescent="0.2">
      <c r="A75" t="s">
        <v>616</v>
      </c>
      <c r="B75">
        <f>COUNTIF(PitRawData!$1:$1,DO_NOT_EDIT!A75)</f>
        <v>1</v>
      </c>
      <c r="C75">
        <f>MATCH(A75,PitRawData!$A$1:$AMK$1,0)</f>
        <v>65</v>
      </c>
      <c r="D75">
        <f>INDEX(PitRawData!$A$1:$AMK$3,3,MATCH(DO_NOT_EDIT!A75,PitRawData!$A$1:$AMK$1,0))</f>
        <v>0</v>
      </c>
      <c r="E75" t="s">
        <v>742</v>
      </c>
    </row>
    <row r="76" spans="1:5" x14ac:dyDescent="0.2">
      <c r="A76" t="s">
        <v>656</v>
      </c>
      <c r="B76">
        <f>COUNTIF(PitRawData!$1:$1,DO_NOT_EDIT!A76)</f>
        <v>1</v>
      </c>
      <c r="C76">
        <f>MATCH(A76,PitRawData!$A$1:$AMK$1,0)</f>
        <v>25</v>
      </c>
      <c r="D76">
        <f>INDEX(PitRawData!$A$1:$AMK$3,3,MATCH(DO_NOT_EDIT!A76,PitRawData!$A$1:$AMK$1,0))</f>
        <v>4</v>
      </c>
      <c r="E76" t="s">
        <v>742</v>
      </c>
    </row>
    <row r="77" spans="1:5" x14ac:dyDescent="0.2">
      <c r="A77" t="s">
        <v>631</v>
      </c>
      <c r="B77">
        <f>COUNTIF(PitRawData!$1:$1,DO_NOT_EDIT!A77)</f>
        <v>1</v>
      </c>
      <c r="C77">
        <f>MATCH(A77,PitRawData!$A$1:$AMK$1,0)</f>
        <v>50</v>
      </c>
      <c r="D77">
        <f>INDEX(PitRawData!$A$1:$AMK$3,3,MATCH(DO_NOT_EDIT!A77,PitRawData!$A$1:$AMK$1,0))</f>
        <v>2</v>
      </c>
      <c r="E77" t="s">
        <v>742</v>
      </c>
    </row>
    <row r="78" spans="1:5" x14ac:dyDescent="0.2">
      <c r="A78" t="s">
        <v>608</v>
      </c>
      <c r="B78">
        <f>COUNTIF(PitRawData!$1:$1,DO_NOT_EDIT!A78)</f>
        <v>1</v>
      </c>
      <c r="C78">
        <f>MATCH(A78,PitRawData!$A$1:$AMK$1,0)</f>
        <v>73</v>
      </c>
      <c r="D78">
        <f>INDEX(PitRawData!$A$1:$AMK$3,3,MATCH(DO_NOT_EDIT!A78,PitRawData!$A$1:$AMK$1,0))</f>
        <v>0</v>
      </c>
      <c r="E78" t="s">
        <v>742</v>
      </c>
    </row>
    <row r="79" spans="1:5" x14ac:dyDescent="0.2">
      <c r="A79" t="s">
        <v>657</v>
      </c>
      <c r="B79">
        <f>COUNTIF(PitRawData!$1:$1,DO_NOT_EDIT!A79)</f>
        <v>1</v>
      </c>
      <c r="C79">
        <f>MATCH(A79,PitRawData!$A$1:$AMK$1,0)</f>
        <v>24</v>
      </c>
      <c r="D79">
        <f>INDEX(PitRawData!$A$1:$AMK$3,3,MATCH(DO_NOT_EDIT!A79,PitRawData!$A$1:$AMK$1,0))</f>
        <v>0</v>
      </c>
      <c r="E79" t="s">
        <v>742</v>
      </c>
    </row>
    <row r="80" spans="1:5" x14ac:dyDescent="0.2">
      <c r="A80" t="s">
        <v>632</v>
      </c>
      <c r="B80">
        <f>COUNTIF(PitRawData!$1:$1,DO_NOT_EDIT!A80)</f>
        <v>1</v>
      </c>
      <c r="C80">
        <f>MATCH(A80,PitRawData!$A$1:$AMK$1,0)</f>
        <v>49</v>
      </c>
      <c r="D80">
        <f>INDEX(PitRawData!$A$1:$AMK$3,3,MATCH(DO_NOT_EDIT!A80,PitRawData!$A$1:$AMK$1,0))</f>
        <v>0</v>
      </c>
      <c r="E80" t="s">
        <v>742</v>
      </c>
    </row>
    <row r="81" spans="1:5" x14ac:dyDescent="0.2">
      <c r="A81" t="s">
        <v>609</v>
      </c>
      <c r="B81">
        <f>COUNTIF(PitRawData!$1:$1,DO_NOT_EDIT!A81)</f>
        <v>1</v>
      </c>
      <c r="C81">
        <f>MATCH(A81,PitRawData!$A$1:$AMK$1,0)</f>
        <v>72</v>
      </c>
      <c r="D81">
        <f>INDEX(PitRawData!$A$1:$AMK$3,3,MATCH(DO_NOT_EDIT!A81,PitRawData!$A$1:$AMK$1,0))</f>
        <v>0</v>
      </c>
      <c r="E81" t="s">
        <v>742</v>
      </c>
    </row>
    <row r="82" spans="1:5" x14ac:dyDescent="0.2">
      <c r="A82" t="s">
        <v>652</v>
      </c>
      <c r="B82">
        <f>COUNTIF(PitRawData!$1:$1,DO_NOT_EDIT!A82)</f>
        <v>1</v>
      </c>
      <c r="C82">
        <f>MATCH(A82,PitRawData!$A$1:$AMK$1,0)</f>
        <v>29</v>
      </c>
      <c r="D82">
        <f>INDEX(PitRawData!$A$1:$AMK$3,3,MATCH(DO_NOT_EDIT!A82,PitRawData!$A$1:$AMK$1,0))</f>
        <v>0</v>
      </c>
      <c r="E82" t="s">
        <v>742</v>
      </c>
    </row>
    <row r="83" spans="1:5" x14ac:dyDescent="0.2">
      <c r="A83" t="s">
        <v>627</v>
      </c>
      <c r="B83">
        <f>COUNTIF(PitRawData!$1:$1,DO_NOT_EDIT!A83)</f>
        <v>1</v>
      </c>
      <c r="C83">
        <f>MATCH(A83,PitRawData!$A$1:$AMK$1,0)</f>
        <v>54</v>
      </c>
      <c r="D83">
        <f>INDEX(PitRawData!$A$1:$AMK$3,3,MATCH(DO_NOT_EDIT!A83,PitRawData!$A$1:$AMK$1,0))</f>
        <v>1</v>
      </c>
      <c r="E83" t="s">
        <v>742</v>
      </c>
    </row>
    <row r="84" spans="1:5" x14ac:dyDescent="0.2">
      <c r="A84" t="s">
        <v>604</v>
      </c>
      <c r="B84">
        <f>COUNTIF(PitRawData!$1:$1,DO_NOT_EDIT!A84)</f>
        <v>1</v>
      </c>
      <c r="C84">
        <f>MATCH(A84,PitRawData!$A$1:$AMK$1,0)</f>
        <v>77</v>
      </c>
      <c r="D84">
        <f>INDEX(PitRawData!$A$1:$AMK$3,3,MATCH(DO_NOT_EDIT!A84,PitRawData!$A$1:$AMK$1,0))</f>
        <v>0</v>
      </c>
      <c r="E84" t="s">
        <v>742</v>
      </c>
    </row>
    <row r="85" spans="1:5" x14ac:dyDescent="0.2">
      <c r="A85" t="s">
        <v>653</v>
      </c>
      <c r="B85">
        <f>COUNTIF(PitRawData!$1:$1,DO_NOT_EDIT!A85)</f>
        <v>1</v>
      </c>
      <c r="C85">
        <f>MATCH(A85,PitRawData!$A$1:$AMK$1,0)</f>
        <v>28</v>
      </c>
      <c r="D85">
        <f>INDEX(PitRawData!$A$1:$AMK$3,3,MATCH(DO_NOT_EDIT!A85,PitRawData!$A$1:$AMK$1,0))</f>
        <v>7</v>
      </c>
      <c r="E85" t="s">
        <v>742</v>
      </c>
    </row>
    <row r="86" spans="1:5" x14ac:dyDescent="0.2">
      <c r="A86" t="s">
        <v>628</v>
      </c>
      <c r="B86">
        <f>COUNTIF(PitRawData!$1:$1,DO_NOT_EDIT!A86)</f>
        <v>1</v>
      </c>
      <c r="C86">
        <f>MATCH(A86,PitRawData!$A$1:$AMK$1,0)</f>
        <v>53</v>
      </c>
      <c r="D86">
        <f>INDEX(PitRawData!$A$1:$AMK$3,3,MATCH(DO_NOT_EDIT!A86,PitRawData!$A$1:$AMK$1,0))</f>
        <v>0</v>
      </c>
      <c r="E86" t="s">
        <v>742</v>
      </c>
    </row>
    <row r="87" spans="1:5" x14ac:dyDescent="0.2">
      <c r="A87" t="s">
        <v>605</v>
      </c>
      <c r="B87">
        <f>COUNTIF(PitRawData!$1:$1,DO_NOT_EDIT!A87)</f>
        <v>1</v>
      </c>
      <c r="C87">
        <f>MATCH(A87,PitRawData!$A$1:$AMK$1,0)</f>
        <v>76</v>
      </c>
      <c r="D87">
        <f>INDEX(PitRawData!$A$1:$AMK$3,3,MATCH(DO_NOT_EDIT!A87,PitRawData!$A$1:$AMK$1,0))</f>
        <v>0</v>
      </c>
      <c r="E87" t="s">
        <v>742</v>
      </c>
    </row>
    <row r="88" spans="1:5" x14ac:dyDescent="0.2">
      <c r="A88" t="s">
        <v>650</v>
      </c>
      <c r="B88">
        <f>COUNTIF(PitRawData!$1:$1,DO_NOT_EDIT!A88)</f>
        <v>1</v>
      </c>
      <c r="C88">
        <f>MATCH(A88,PitRawData!$A$1:$AMK$1,0)</f>
        <v>31</v>
      </c>
      <c r="D88">
        <f>INDEX(PitRawData!$A$1:$AMK$3,3,MATCH(DO_NOT_EDIT!A88,PitRawData!$A$1:$AMK$1,0))</f>
        <v>565</v>
      </c>
      <c r="E88" t="s">
        <v>742</v>
      </c>
    </row>
    <row r="89" spans="1:5" x14ac:dyDescent="0.2">
      <c r="A89" t="s">
        <v>625</v>
      </c>
      <c r="B89">
        <f>COUNTIF(PitRawData!$1:$1,DO_NOT_EDIT!A89)</f>
        <v>1</v>
      </c>
      <c r="C89">
        <f>MATCH(A89,PitRawData!$A$1:$AMK$1,0)</f>
        <v>56</v>
      </c>
      <c r="D89">
        <f>INDEX(PitRawData!$A$1:$AMK$3,3,MATCH(DO_NOT_EDIT!A89,PitRawData!$A$1:$AMK$1,0))</f>
        <v>123</v>
      </c>
      <c r="E89" t="s">
        <v>742</v>
      </c>
    </row>
    <row r="90" spans="1:5" x14ac:dyDescent="0.2">
      <c r="A90" t="s">
        <v>602</v>
      </c>
      <c r="B90">
        <f>COUNTIF(PitRawData!$1:$1,DO_NOT_EDIT!A90)</f>
        <v>1</v>
      </c>
      <c r="C90">
        <f>MATCH(A90,PitRawData!$A$1:$AMK$1,0)</f>
        <v>79</v>
      </c>
      <c r="D90">
        <f>INDEX(PitRawData!$A$1:$AMK$3,3,MATCH(DO_NOT_EDIT!A90,PitRawData!$A$1:$AMK$1,0))</f>
        <v>80</v>
      </c>
      <c r="E90" t="s">
        <v>742</v>
      </c>
    </row>
    <row r="91" spans="1:5" x14ac:dyDescent="0.2">
      <c r="A91" t="s">
        <v>651</v>
      </c>
      <c r="B91">
        <f>COUNTIF(PitRawData!$1:$1,DO_NOT_EDIT!A91)</f>
        <v>1</v>
      </c>
      <c r="C91">
        <f>MATCH(A91,PitRawData!$A$1:$AMK$1,0)</f>
        <v>30</v>
      </c>
      <c r="D91">
        <f>INDEX(PitRawData!$A$1:$AMK$3,3,MATCH(DO_NOT_EDIT!A91,PitRawData!$A$1:$AMK$1,0))</f>
        <v>8</v>
      </c>
      <c r="E91" t="s">
        <v>742</v>
      </c>
    </row>
    <row r="92" spans="1:5" x14ac:dyDescent="0.2">
      <c r="A92" t="s">
        <v>626</v>
      </c>
      <c r="B92">
        <f>COUNTIF(PitRawData!$1:$1,DO_NOT_EDIT!A92)</f>
        <v>1</v>
      </c>
      <c r="C92">
        <f>MATCH(A92,PitRawData!$A$1:$AMK$1,0)</f>
        <v>55</v>
      </c>
      <c r="D92">
        <f>INDEX(PitRawData!$A$1:$AMK$3,3,MATCH(DO_NOT_EDIT!A92,PitRawData!$A$1:$AMK$1,0))</f>
        <v>4</v>
      </c>
      <c r="E92" t="s">
        <v>742</v>
      </c>
    </row>
    <row r="93" spans="1:5" x14ac:dyDescent="0.2">
      <c r="A93" t="s">
        <v>603</v>
      </c>
      <c r="B93">
        <f>COUNTIF(PitRawData!$1:$1,DO_NOT_EDIT!A93)</f>
        <v>1</v>
      </c>
      <c r="C93">
        <f>MATCH(A93,PitRawData!$A$1:$AMK$1,0)</f>
        <v>78</v>
      </c>
      <c r="D93">
        <f>INDEX(PitRawData!$A$1:$AMK$3,3,MATCH(DO_NOT_EDIT!A93,PitRawData!$A$1:$AMK$1,0))</f>
        <v>0</v>
      </c>
      <c r="E93" t="s">
        <v>742</v>
      </c>
    </row>
    <row r="94" spans="1:5" x14ac:dyDescent="0.2">
      <c r="A94" t="s">
        <v>655</v>
      </c>
      <c r="B94">
        <f>COUNTIF(PitRawData!$1:$1,DO_NOT_EDIT!A94)</f>
        <v>1</v>
      </c>
      <c r="C94">
        <f>MATCH(A94,PitRawData!$A$1:$AMK$1,0)</f>
        <v>26</v>
      </c>
      <c r="D94">
        <f>INDEX(PitRawData!$A$1:$AMK$3,3,MATCH(DO_NOT_EDIT!A94,PitRawData!$A$1:$AMK$1,0))</f>
        <v>1</v>
      </c>
      <c r="E94" t="s">
        <v>742</v>
      </c>
    </row>
    <row r="95" spans="1:5" x14ac:dyDescent="0.2">
      <c r="A95" t="s">
        <v>630</v>
      </c>
      <c r="B95">
        <f>COUNTIF(PitRawData!$1:$1,DO_NOT_EDIT!A95)</f>
        <v>1</v>
      </c>
      <c r="C95">
        <f>MATCH(A95,PitRawData!$A$1:$AMK$1,0)</f>
        <v>51</v>
      </c>
      <c r="D95">
        <f>INDEX(PitRawData!$A$1:$AMK$3,3,MATCH(DO_NOT_EDIT!A95,PitRawData!$A$1:$AMK$1,0))</f>
        <v>0</v>
      </c>
      <c r="E95" t="s">
        <v>742</v>
      </c>
    </row>
    <row r="96" spans="1:5" x14ac:dyDescent="0.2">
      <c r="A96" t="s">
        <v>607</v>
      </c>
      <c r="B96">
        <f>COUNTIF(PitRawData!$1:$1,DO_NOT_EDIT!A96)</f>
        <v>1</v>
      </c>
      <c r="C96">
        <f>MATCH(A96,PitRawData!$A$1:$AMK$1,0)</f>
        <v>74</v>
      </c>
      <c r="D96">
        <f>INDEX(PitRawData!$A$1:$AMK$3,3,MATCH(DO_NOT_EDIT!A96,PitRawData!$A$1:$AMK$1,0))</f>
        <v>0</v>
      </c>
      <c r="E96" t="s">
        <v>742</v>
      </c>
    </row>
    <row r="97" spans="1:5" x14ac:dyDescent="0.2">
      <c r="A97" t="s">
        <v>654</v>
      </c>
      <c r="B97">
        <f>COUNTIF(PitRawData!$1:$1,DO_NOT_EDIT!A97)</f>
        <v>1</v>
      </c>
      <c r="C97">
        <f>MATCH(A97,PitRawData!$A$1:$AMK$1,0)</f>
        <v>27</v>
      </c>
      <c r="D97">
        <f>INDEX(PitRawData!$A$1:$AMK$3,3,MATCH(DO_NOT_EDIT!A97,PitRawData!$A$1:$AMK$1,0))</f>
        <v>76</v>
      </c>
      <c r="E97" t="s">
        <v>742</v>
      </c>
    </row>
    <row r="98" spans="1:5" x14ac:dyDescent="0.2">
      <c r="A98" t="s">
        <v>629</v>
      </c>
      <c r="B98">
        <f>COUNTIF(PitRawData!$1:$1,DO_NOT_EDIT!A98)</f>
        <v>1</v>
      </c>
      <c r="C98">
        <f>MATCH(A98,PitRawData!$A$1:$AMK$1,0)</f>
        <v>52</v>
      </c>
      <c r="D98">
        <f>INDEX(PitRawData!$A$1:$AMK$3,3,MATCH(DO_NOT_EDIT!A98,PitRawData!$A$1:$AMK$1,0))</f>
        <v>13</v>
      </c>
      <c r="E98" t="s">
        <v>742</v>
      </c>
    </row>
    <row r="99" spans="1:5" x14ac:dyDescent="0.2">
      <c r="A99" t="s">
        <v>606</v>
      </c>
      <c r="B99">
        <f>COUNTIF(PitRawData!$1:$1,DO_NOT_EDIT!A99)</f>
        <v>1</v>
      </c>
      <c r="C99">
        <f>MATCH(A99,PitRawData!$A$1:$AMK$1,0)</f>
        <v>75</v>
      </c>
      <c r="D99">
        <f>INDEX(PitRawData!$A$1:$AMK$3,3,MATCH(DO_NOT_EDIT!A99,PitRawData!$A$1:$AMK$1,0))</f>
        <v>16</v>
      </c>
      <c r="E99" t="s">
        <v>742</v>
      </c>
    </row>
    <row r="100" spans="1:5" x14ac:dyDescent="0.2">
      <c r="A100" t="s">
        <v>649</v>
      </c>
      <c r="B100">
        <f>COUNTIF(PitRawData!$1:$1,DO_NOT_EDIT!A100)</f>
        <v>1</v>
      </c>
      <c r="C100">
        <f>MATCH(A100,PitRawData!$A$1:$AMK$1,0)</f>
        <v>32</v>
      </c>
      <c r="D100">
        <f>INDEX(PitRawData!$A$1:$AMK$3,3,MATCH(DO_NOT_EDIT!A100,PitRawData!$A$1:$AMK$1,0))</f>
        <v>10</v>
      </c>
      <c r="E100" t="s">
        <v>742</v>
      </c>
    </row>
    <row r="101" spans="1:5" x14ac:dyDescent="0.2">
      <c r="A101" t="s">
        <v>601</v>
      </c>
      <c r="B101">
        <f>COUNTIF(PitRawData!$1:$1,DO_NOT_EDIT!A101)</f>
        <v>1</v>
      </c>
      <c r="C101">
        <f>MATCH(A101,PitRawData!$A$1:$AMK$1,0)</f>
        <v>80</v>
      </c>
      <c r="D101">
        <f>INDEX(PitRawData!$A$1:$AMK$3,3,MATCH(DO_NOT_EDIT!A101,PitRawData!$A$1:$AMK$1,0))</f>
        <v>0</v>
      </c>
      <c r="E101" t="s">
        <v>742</v>
      </c>
    </row>
    <row r="102" spans="1:5" x14ac:dyDescent="0.2">
      <c r="A102" t="s">
        <v>648</v>
      </c>
      <c r="B102">
        <f>COUNTIF(PitRawData!$1:$1,DO_NOT_EDIT!A102)</f>
        <v>1</v>
      </c>
      <c r="C102">
        <f>MATCH(A102,PitRawData!$A$1:$AMK$1,0)</f>
        <v>33</v>
      </c>
      <c r="D102">
        <f>INDEX(PitRawData!$A$1:$AMK$3,3,MATCH(DO_NOT_EDIT!A102,PitRawData!$A$1:$AMK$1,0))</f>
        <v>32</v>
      </c>
      <c r="E102" t="s">
        <v>742</v>
      </c>
    </row>
    <row r="103" spans="1:5" x14ac:dyDescent="0.2">
      <c r="A103" t="s">
        <v>600</v>
      </c>
      <c r="B103">
        <f>COUNTIF(PitRawData!$1:$1,DO_NOT_EDIT!A103)</f>
        <v>1</v>
      </c>
      <c r="C103">
        <f>MATCH(A103,PitRawData!$A$1:$AMK$1,0)</f>
        <v>81</v>
      </c>
      <c r="D103">
        <f>INDEX(PitRawData!$A$1:$AMK$3,3,MATCH(DO_NOT_EDIT!A103,PitRawData!$A$1:$AMK$1,0))</f>
        <v>0</v>
      </c>
      <c r="E103" t="s">
        <v>742</v>
      </c>
    </row>
    <row r="104" spans="1:5" x14ac:dyDescent="0.2">
      <c r="A104" t="s">
        <v>598</v>
      </c>
      <c r="B104">
        <f>COUNTIF(PitRawData!$1:$1,DO_NOT_EDIT!A104)</f>
        <v>1</v>
      </c>
      <c r="C104">
        <f>MATCH(A104,PitRawData!$A$1:$AMK$1,0)</f>
        <v>83</v>
      </c>
      <c r="D104">
        <f>INDEX(PitRawData!$A$1:$AMK$3,3,MATCH(DO_NOT_EDIT!A104,PitRawData!$A$1:$AMK$1,0))</f>
        <v>11</v>
      </c>
      <c r="E104" t="s">
        <v>743</v>
      </c>
    </row>
    <row r="105" spans="1:5" x14ac:dyDescent="0.2">
      <c r="A105" t="s">
        <v>580</v>
      </c>
      <c r="B105">
        <f>COUNTIF(PitRawData!$1:$1,DO_NOT_EDIT!A105)</f>
        <v>1</v>
      </c>
      <c r="C105">
        <f>MATCH(A105,PitRawData!$A$1:$AMK$1,0)</f>
        <v>101</v>
      </c>
      <c r="D105">
        <f>INDEX(PitRawData!$A$1:$AMK$3,3,MATCH(DO_NOT_EDIT!A105,PitRawData!$A$1:$AMK$1,0))</f>
        <v>3</v>
      </c>
      <c r="E105" t="s">
        <v>743</v>
      </c>
    </row>
    <row r="106" spans="1:5" x14ac:dyDescent="0.2">
      <c r="A106" t="s">
        <v>563</v>
      </c>
      <c r="B106">
        <f>COUNTIF(PitRawData!$1:$1,DO_NOT_EDIT!A106)</f>
        <v>1</v>
      </c>
      <c r="C106">
        <f>MATCH(A106,PitRawData!$A$1:$AMK$1,0)</f>
        <v>118</v>
      </c>
      <c r="D106">
        <f>INDEX(PitRawData!$A$1:$AMK$3,3,MATCH(DO_NOT_EDIT!A106,PitRawData!$A$1:$AMK$1,0))</f>
        <v>0</v>
      </c>
      <c r="E106" t="s">
        <v>743</v>
      </c>
    </row>
    <row r="107" spans="1:5" x14ac:dyDescent="0.2">
      <c r="A107" t="s">
        <v>545</v>
      </c>
      <c r="B107">
        <f>COUNTIF(PitRawData!$1:$1,DO_NOT_EDIT!A107)</f>
        <v>1</v>
      </c>
      <c r="C107">
        <f>MATCH(A107,PitRawData!$A$1:$AMK$1,0)</f>
        <v>136</v>
      </c>
      <c r="D107">
        <f>INDEX(PitRawData!$A$1:$AMK$3,3,MATCH(DO_NOT_EDIT!A107,PitRawData!$A$1:$AMK$1,0))</f>
        <v>0</v>
      </c>
      <c r="E107" t="s">
        <v>743</v>
      </c>
    </row>
    <row r="108" spans="1:5" x14ac:dyDescent="0.2">
      <c r="A108" t="s">
        <v>597</v>
      </c>
      <c r="B108">
        <f>COUNTIF(PitRawData!$1:$1,DO_NOT_EDIT!A108)</f>
        <v>1</v>
      </c>
      <c r="C108">
        <f>MATCH(A108,PitRawData!$A$1:$AMK$1,0)</f>
        <v>84</v>
      </c>
      <c r="D108">
        <f>INDEX(PitRawData!$A$1:$AMK$3,3,MATCH(DO_NOT_EDIT!A108,PitRawData!$A$1:$AMK$1,0))</f>
        <v>16</v>
      </c>
      <c r="E108" t="s">
        <v>743</v>
      </c>
    </row>
    <row r="109" spans="1:5" x14ac:dyDescent="0.2">
      <c r="A109" t="s">
        <v>579</v>
      </c>
      <c r="B109">
        <f>COUNTIF(PitRawData!$1:$1,DO_NOT_EDIT!A109)</f>
        <v>1</v>
      </c>
      <c r="C109">
        <f>MATCH(A109,PitRawData!$A$1:$AMK$1,0)</f>
        <v>102</v>
      </c>
      <c r="D109">
        <f>INDEX(PitRawData!$A$1:$AMK$3,3,MATCH(DO_NOT_EDIT!A109,PitRawData!$A$1:$AMK$1,0))</f>
        <v>4</v>
      </c>
      <c r="E109" t="s">
        <v>743</v>
      </c>
    </row>
    <row r="110" spans="1:5" x14ac:dyDescent="0.2">
      <c r="A110" t="s">
        <v>562</v>
      </c>
      <c r="B110">
        <f>COUNTIF(PitRawData!$1:$1,DO_NOT_EDIT!A110)</f>
        <v>1</v>
      </c>
      <c r="C110">
        <f>MATCH(A110,PitRawData!$A$1:$AMK$1,0)</f>
        <v>119</v>
      </c>
      <c r="D110">
        <f>INDEX(PitRawData!$A$1:$AMK$3,3,MATCH(DO_NOT_EDIT!A110,PitRawData!$A$1:$AMK$1,0))</f>
        <v>0</v>
      </c>
      <c r="E110" t="s">
        <v>743</v>
      </c>
    </row>
    <row r="111" spans="1:5" x14ac:dyDescent="0.2">
      <c r="A111" t="s">
        <v>544</v>
      </c>
      <c r="B111">
        <f>COUNTIF(PitRawData!$1:$1,DO_NOT_EDIT!A111)</f>
        <v>1</v>
      </c>
      <c r="C111">
        <f>MATCH(A111,PitRawData!$A$1:$AMK$1,0)</f>
        <v>137</v>
      </c>
      <c r="D111">
        <f>INDEX(PitRawData!$A$1:$AMK$3,3,MATCH(DO_NOT_EDIT!A111,PitRawData!$A$1:$AMK$1,0))</f>
        <v>0</v>
      </c>
      <c r="E111" t="s">
        <v>743</v>
      </c>
    </row>
    <row r="112" spans="1:5" x14ac:dyDescent="0.2">
      <c r="A112" t="s">
        <v>594</v>
      </c>
      <c r="B112">
        <f>COUNTIF(PitRawData!$1:$1,DO_NOT_EDIT!A112)</f>
        <v>1</v>
      </c>
      <c r="C112">
        <f>MATCH(A112,PitRawData!$A$1:$AMK$1,0)</f>
        <v>87</v>
      </c>
      <c r="D112">
        <f>INDEX(PitRawData!$A$1:$AMK$3,3,MATCH(DO_NOT_EDIT!A112,PitRawData!$A$1:$AMK$1,0))</f>
        <v>0</v>
      </c>
      <c r="E112" t="s">
        <v>743</v>
      </c>
    </row>
    <row r="113" spans="1:5" x14ac:dyDescent="0.2">
      <c r="A113" t="s">
        <v>576</v>
      </c>
      <c r="B113">
        <f>COUNTIF(PitRawData!$1:$1,DO_NOT_EDIT!A113)</f>
        <v>1</v>
      </c>
      <c r="C113">
        <f>MATCH(A113,PitRawData!$A$1:$AMK$1,0)</f>
        <v>105</v>
      </c>
      <c r="D113">
        <f>INDEX(PitRawData!$A$1:$AMK$3,3,MATCH(DO_NOT_EDIT!A113,PitRawData!$A$1:$AMK$1,0))</f>
        <v>0</v>
      </c>
      <c r="E113" t="s">
        <v>743</v>
      </c>
    </row>
    <row r="114" spans="1:5" x14ac:dyDescent="0.2">
      <c r="A114" t="s">
        <v>559</v>
      </c>
      <c r="B114">
        <f>COUNTIF(PitRawData!$1:$1,DO_NOT_EDIT!A114)</f>
        <v>1</v>
      </c>
      <c r="C114">
        <f>MATCH(A114,PitRawData!$A$1:$AMK$1,0)</f>
        <v>122</v>
      </c>
      <c r="D114">
        <f>INDEX(PitRawData!$A$1:$AMK$3,3,MATCH(DO_NOT_EDIT!A114,PitRawData!$A$1:$AMK$1,0))</f>
        <v>0</v>
      </c>
      <c r="E114" t="s">
        <v>743</v>
      </c>
    </row>
    <row r="115" spans="1:5" x14ac:dyDescent="0.2">
      <c r="A115" t="s">
        <v>541</v>
      </c>
      <c r="B115">
        <f>COUNTIF(PitRawData!$1:$1,DO_NOT_EDIT!A115)</f>
        <v>1</v>
      </c>
      <c r="C115">
        <f>MATCH(A115,PitRawData!$A$1:$AMK$1,0)</f>
        <v>140</v>
      </c>
      <c r="D115">
        <f>INDEX(PitRawData!$A$1:$AMK$3,3,MATCH(DO_NOT_EDIT!A115,PitRawData!$A$1:$AMK$1,0))</f>
        <v>0</v>
      </c>
      <c r="E115" t="s">
        <v>743</v>
      </c>
    </row>
    <row r="116" spans="1:5" x14ac:dyDescent="0.2">
      <c r="A116" t="s">
        <v>595</v>
      </c>
      <c r="B116">
        <f>COUNTIF(PitRawData!$1:$1,DO_NOT_EDIT!A116)</f>
        <v>1</v>
      </c>
      <c r="C116">
        <f>MATCH(A116,PitRawData!$A$1:$AMK$1,0)</f>
        <v>86</v>
      </c>
      <c r="D116">
        <f>INDEX(PitRawData!$A$1:$AMK$3,3,MATCH(DO_NOT_EDIT!A116,PitRawData!$A$1:$AMK$1,0))</f>
        <v>0</v>
      </c>
      <c r="E116" t="s">
        <v>743</v>
      </c>
    </row>
    <row r="117" spans="1:5" x14ac:dyDescent="0.2">
      <c r="A117" t="s">
        <v>577</v>
      </c>
      <c r="B117">
        <f>COUNTIF(PitRawData!$1:$1,DO_NOT_EDIT!A117)</f>
        <v>1</v>
      </c>
      <c r="C117">
        <f>MATCH(A117,PitRawData!$A$1:$AMK$1,0)</f>
        <v>104</v>
      </c>
      <c r="D117">
        <f>INDEX(PitRawData!$A$1:$AMK$3,3,MATCH(DO_NOT_EDIT!A117,PitRawData!$A$1:$AMK$1,0))</f>
        <v>0</v>
      </c>
      <c r="E117" t="s">
        <v>743</v>
      </c>
    </row>
    <row r="118" spans="1:5" x14ac:dyDescent="0.2">
      <c r="A118" t="s">
        <v>560</v>
      </c>
      <c r="B118">
        <f>COUNTIF(PitRawData!$1:$1,DO_NOT_EDIT!A118)</f>
        <v>1</v>
      </c>
      <c r="C118">
        <f>MATCH(A118,PitRawData!$A$1:$AMK$1,0)</f>
        <v>121</v>
      </c>
      <c r="D118">
        <f>INDEX(PitRawData!$A$1:$AMK$3,3,MATCH(DO_NOT_EDIT!A118,PitRawData!$A$1:$AMK$1,0))</f>
        <v>0</v>
      </c>
      <c r="E118" t="s">
        <v>743</v>
      </c>
    </row>
    <row r="119" spans="1:5" x14ac:dyDescent="0.2">
      <c r="A119" t="s">
        <v>542</v>
      </c>
      <c r="B119">
        <f>COUNTIF(PitRawData!$1:$1,DO_NOT_EDIT!A119)</f>
        <v>1</v>
      </c>
      <c r="C119">
        <f>MATCH(A119,PitRawData!$A$1:$AMK$1,0)</f>
        <v>139</v>
      </c>
      <c r="D119">
        <f>INDEX(PitRawData!$A$1:$AMK$3,3,MATCH(DO_NOT_EDIT!A119,PitRawData!$A$1:$AMK$1,0))</f>
        <v>0</v>
      </c>
      <c r="E119" t="s">
        <v>743</v>
      </c>
    </row>
    <row r="120" spans="1:5" x14ac:dyDescent="0.2">
      <c r="A120" t="s">
        <v>592</v>
      </c>
      <c r="B120">
        <f>COUNTIF(PitRawData!$1:$1,DO_NOT_EDIT!A120)</f>
        <v>1</v>
      </c>
      <c r="C120">
        <f>MATCH(A120,PitRawData!$A$1:$AMK$1,0)</f>
        <v>89</v>
      </c>
      <c r="D120">
        <f>INDEX(PitRawData!$A$1:$AMK$3,3,MATCH(DO_NOT_EDIT!A120,PitRawData!$A$1:$AMK$1,0))</f>
        <v>0</v>
      </c>
      <c r="E120" t="s">
        <v>743</v>
      </c>
    </row>
    <row r="121" spans="1:5" x14ac:dyDescent="0.2">
      <c r="A121" t="s">
        <v>574</v>
      </c>
      <c r="B121">
        <f>COUNTIF(PitRawData!$1:$1,DO_NOT_EDIT!A121)</f>
        <v>1</v>
      </c>
      <c r="C121">
        <f>MATCH(A121,PitRawData!$A$1:$AMK$1,0)</f>
        <v>107</v>
      </c>
      <c r="D121">
        <f>INDEX(PitRawData!$A$1:$AMK$3,3,MATCH(DO_NOT_EDIT!A121,PitRawData!$A$1:$AMK$1,0))</f>
        <v>0</v>
      </c>
      <c r="E121" t="s">
        <v>743</v>
      </c>
    </row>
    <row r="122" spans="1:5" x14ac:dyDescent="0.2">
      <c r="A122" t="s">
        <v>557</v>
      </c>
      <c r="B122">
        <f>COUNTIF(PitRawData!$1:$1,DO_NOT_EDIT!A122)</f>
        <v>1</v>
      </c>
      <c r="C122">
        <f>MATCH(A122,PitRawData!$A$1:$AMK$1,0)</f>
        <v>124</v>
      </c>
      <c r="D122">
        <f>INDEX(PitRawData!$A$1:$AMK$3,3,MATCH(DO_NOT_EDIT!A122,PitRawData!$A$1:$AMK$1,0))</f>
        <v>0</v>
      </c>
      <c r="E122" t="s">
        <v>743</v>
      </c>
    </row>
    <row r="123" spans="1:5" x14ac:dyDescent="0.2">
      <c r="A123" t="s">
        <v>539</v>
      </c>
      <c r="B123">
        <f>COUNTIF(PitRawData!$1:$1,DO_NOT_EDIT!A123)</f>
        <v>1</v>
      </c>
      <c r="C123">
        <f>MATCH(A123,PitRawData!$A$1:$AMK$1,0)</f>
        <v>142</v>
      </c>
      <c r="D123">
        <f>INDEX(PitRawData!$A$1:$AMK$3,3,MATCH(DO_NOT_EDIT!A123,PitRawData!$A$1:$AMK$1,0))</f>
        <v>0</v>
      </c>
      <c r="E123" t="s">
        <v>743</v>
      </c>
    </row>
    <row r="124" spans="1:5" x14ac:dyDescent="0.2">
      <c r="A124" t="s">
        <v>593</v>
      </c>
      <c r="B124">
        <f>COUNTIF(PitRawData!$1:$1,DO_NOT_EDIT!A124)</f>
        <v>1</v>
      </c>
      <c r="C124">
        <f>MATCH(A124,PitRawData!$A$1:$AMK$1,0)</f>
        <v>88</v>
      </c>
      <c r="D124">
        <f>INDEX(PitRawData!$A$1:$AMK$3,3,MATCH(DO_NOT_EDIT!A124,PitRawData!$A$1:$AMK$1,0))</f>
        <v>0</v>
      </c>
      <c r="E124" t="s">
        <v>743</v>
      </c>
    </row>
    <row r="125" spans="1:5" x14ac:dyDescent="0.2">
      <c r="A125" t="s">
        <v>575</v>
      </c>
      <c r="B125">
        <f>COUNTIF(PitRawData!$1:$1,DO_NOT_EDIT!A125)</f>
        <v>1</v>
      </c>
      <c r="C125">
        <f>MATCH(A125,PitRawData!$A$1:$AMK$1,0)</f>
        <v>106</v>
      </c>
      <c r="D125">
        <f>INDEX(PitRawData!$A$1:$AMK$3,3,MATCH(DO_NOT_EDIT!A125,PitRawData!$A$1:$AMK$1,0))</f>
        <v>0</v>
      </c>
      <c r="E125" t="s">
        <v>743</v>
      </c>
    </row>
    <row r="126" spans="1:5" x14ac:dyDescent="0.2">
      <c r="A126" t="s">
        <v>558</v>
      </c>
      <c r="B126">
        <f>COUNTIF(PitRawData!$1:$1,DO_NOT_EDIT!A126)</f>
        <v>1</v>
      </c>
      <c r="C126">
        <f>MATCH(A126,PitRawData!$A$1:$AMK$1,0)</f>
        <v>123</v>
      </c>
      <c r="D126">
        <f>INDEX(PitRawData!$A$1:$AMK$3,3,MATCH(DO_NOT_EDIT!A126,PitRawData!$A$1:$AMK$1,0))</f>
        <v>0</v>
      </c>
      <c r="E126" t="s">
        <v>743</v>
      </c>
    </row>
    <row r="127" spans="1:5" x14ac:dyDescent="0.2">
      <c r="A127" t="s">
        <v>540</v>
      </c>
      <c r="B127">
        <f>COUNTIF(PitRawData!$1:$1,DO_NOT_EDIT!A127)</f>
        <v>1</v>
      </c>
      <c r="C127">
        <f>MATCH(A127,PitRawData!$A$1:$AMK$1,0)</f>
        <v>141</v>
      </c>
      <c r="D127">
        <f>INDEX(PitRawData!$A$1:$AMK$3,3,MATCH(DO_NOT_EDIT!A127,PitRawData!$A$1:$AMK$1,0))</f>
        <v>0</v>
      </c>
      <c r="E127" t="s">
        <v>743</v>
      </c>
    </row>
    <row r="128" spans="1:5" x14ac:dyDescent="0.2">
      <c r="A128" t="s">
        <v>590</v>
      </c>
      <c r="B128">
        <f>COUNTIF(PitRawData!$1:$1,DO_NOT_EDIT!A128)</f>
        <v>1</v>
      </c>
      <c r="C128">
        <f>MATCH(A128,PitRawData!$A$1:$AMK$1,0)</f>
        <v>91</v>
      </c>
      <c r="D128">
        <f>INDEX(PitRawData!$A$1:$AMK$3,3,MATCH(DO_NOT_EDIT!A128,PitRawData!$A$1:$AMK$1,0))</f>
        <v>3</v>
      </c>
      <c r="E128" t="s">
        <v>743</v>
      </c>
    </row>
    <row r="129" spans="1:5" x14ac:dyDescent="0.2">
      <c r="A129" t="s">
        <v>572</v>
      </c>
      <c r="B129">
        <f>COUNTIF(PitRawData!$1:$1,DO_NOT_EDIT!A129)</f>
        <v>1</v>
      </c>
      <c r="C129">
        <f>MATCH(A129,PitRawData!$A$1:$AMK$1,0)</f>
        <v>109</v>
      </c>
      <c r="D129">
        <f>INDEX(PitRawData!$A$1:$AMK$3,3,MATCH(DO_NOT_EDIT!A129,PitRawData!$A$1:$AMK$1,0))</f>
        <v>0</v>
      </c>
      <c r="E129" t="s">
        <v>743</v>
      </c>
    </row>
    <row r="130" spans="1:5" x14ac:dyDescent="0.2">
      <c r="A130" t="s">
        <v>555</v>
      </c>
      <c r="B130">
        <f>COUNTIF(PitRawData!$1:$1,DO_NOT_EDIT!A130)</f>
        <v>1</v>
      </c>
      <c r="C130">
        <f>MATCH(A130,PitRawData!$A$1:$AMK$1,0)</f>
        <v>126</v>
      </c>
      <c r="D130">
        <f>INDEX(PitRawData!$A$1:$AMK$3,3,MATCH(DO_NOT_EDIT!A130,PitRawData!$A$1:$AMK$1,0))</f>
        <v>0</v>
      </c>
      <c r="E130" t="s">
        <v>743</v>
      </c>
    </row>
    <row r="131" spans="1:5" x14ac:dyDescent="0.2">
      <c r="A131" t="s">
        <v>537</v>
      </c>
      <c r="B131">
        <f>COUNTIF(PitRawData!$1:$1,DO_NOT_EDIT!A131)</f>
        <v>1</v>
      </c>
      <c r="C131">
        <f>MATCH(A131,PitRawData!$A$1:$AMK$1,0)</f>
        <v>144</v>
      </c>
      <c r="D131">
        <f>INDEX(PitRawData!$A$1:$AMK$3,3,MATCH(DO_NOT_EDIT!A131,PitRawData!$A$1:$AMK$1,0))</f>
        <v>0</v>
      </c>
      <c r="E131" t="s">
        <v>743</v>
      </c>
    </row>
    <row r="132" spans="1:5" x14ac:dyDescent="0.2">
      <c r="A132" t="s">
        <v>591</v>
      </c>
      <c r="B132">
        <f>COUNTIF(PitRawData!$1:$1,DO_NOT_EDIT!A132)</f>
        <v>1</v>
      </c>
      <c r="C132">
        <f>MATCH(A132,PitRawData!$A$1:$AMK$1,0)</f>
        <v>90</v>
      </c>
      <c r="D132">
        <f>INDEX(PitRawData!$A$1:$AMK$3,3,MATCH(DO_NOT_EDIT!A132,PitRawData!$A$1:$AMK$1,0))</f>
        <v>2</v>
      </c>
      <c r="E132" t="s">
        <v>743</v>
      </c>
    </row>
    <row r="133" spans="1:5" x14ac:dyDescent="0.2">
      <c r="A133" t="s">
        <v>573</v>
      </c>
      <c r="B133">
        <f>COUNTIF(PitRawData!$1:$1,DO_NOT_EDIT!A133)</f>
        <v>1</v>
      </c>
      <c r="C133">
        <f>MATCH(A133,PitRawData!$A$1:$AMK$1,0)</f>
        <v>108</v>
      </c>
      <c r="D133">
        <f>INDEX(PitRawData!$A$1:$AMK$3,3,MATCH(DO_NOT_EDIT!A133,PitRawData!$A$1:$AMK$1,0))</f>
        <v>0</v>
      </c>
      <c r="E133" t="s">
        <v>743</v>
      </c>
    </row>
    <row r="134" spans="1:5" x14ac:dyDescent="0.2">
      <c r="A134" t="s">
        <v>556</v>
      </c>
      <c r="B134">
        <f>COUNTIF(PitRawData!$1:$1,DO_NOT_EDIT!A134)</f>
        <v>1</v>
      </c>
      <c r="C134">
        <f>MATCH(A134,PitRawData!$A$1:$AMK$1,0)</f>
        <v>125</v>
      </c>
      <c r="D134">
        <f>INDEX(PitRawData!$A$1:$AMK$3,3,MATCH(DO_NOT_EDIT!A134,PitRawData!$A$1:$AMK$1,0))</f>
        <v>0</v>
      </c>
      <c r="E134" t="s">
        <v>743</v>
      </c>
    </row>
    <row r="135" spans="1:5" x14ac:dyDescent="0.2">
      <c r="A135" t="s">
        <v>538</v>
      </c>
      <c r="B135">
        <f>COUNTIF(PitRawData!$1:$1,DO_NOT_EDIT!A135)</f>
        <v>1</v>
      </c>
      <c r="C135">
        <f>MATCH(A135,PitRawData!$A$1:$AMK$1,0)</f>
        <v>143</v>
      </c>
      <c r="D135">
        <f>INDEX(PitRawData!$A$1:$AMK$3,3,MATCH(DO_NOT_EDIT!A135,PitRawData!$A$1:$AMK$1,0))</f>
        <v>0</v>
      </c>
      <c r="E135" t="s">
        <v>743</v>
      </c>
    </row>
    <row r="136" spans="1:5" x14ac:dyDescent="0.2">
      <c r="A136" t="s">
        <v>596</v>
      </c>
      <c r="B136">
        <f>COUNTIF(PitRawData!$1:$1,DO_NOT_EDIT!A136)</f>
        <v>1</v>
      </c>
      <c r="C136">
        <f>MATCH(A136,PitRawData!$A$1:$AMK$1,0)</f>
        <v>85</v>
      </c>
      <c r="D136">
        <f>INDEX(PitRawData!$A$1:$AMK$3,3,MATCH(DO_NOT_EDIT!A136,PitRawData!$A$1:$AMK$1,0))</f>
        <v>0</v>
      </c>
      <c r="E136" t="s">
        <v>743</v>
      </c>
    </row>
    <row r="137" spans="1:5" x14ac:dyDescent="0.2">
      <c r="A137" t="s">
        <v>578</v>
      </c>
      <c r="B137">
        <f>COUNTIF(PitRawData!$1:$1,DO_NOT_EDIT!A137)</f>
        <v>1</v>
      </c>
      <c r="C137">
        <f>MATCH(A137,PitRawData!$A$1:$AMK$1,0)</f>
        <v>103</v>
      </c>
      <c r="D137">
        <f>INDEX(PitRawData!$A$1:$AMK$3,3,MATCH(DO_NOT_EDIT!A137,PitRawData!$A$1:$AMK$1,0))</f>
        <v>0</v>
      </c>
      <c r="E137" t="s">
        <v>743</v>
      </c>
    </row>
    <row r="138" spans="1:5" x14ac:dyDescent="0.2">
      <c r="A138" t="s">
        <v>561</v>
      </c>
      <c r="B138">
        <f>COUNTIF(PitRawData!$1:$1,DO_NOT_EDIT!A138)</f>
        <v>1</v>
      </c>
      <c r="C138">
        <f>MATCH(A138,PitRawData!$A$1:$AMK$1,0)</f>
        <v>120</v>
      </c>
      <c r="D138">
        <f>INDEX(PitRawData!$A$1:$AMK$3,3,MATCH(DO_NOT_EDIT!A138,PitRawData!$A$1:$AMK$1,0))</f>
        <v>0</v>
      </c>
      <c r="E138" t="s">
        <v>743</v>
      </c>
    </row>
    <row r="139" spans="1:5" x14ac:dyDescent="0.2">
      <c r="A139" t="s">
        <v>543</v>
      </c>
      <c r="B139">
        <f>COUNTIF(PitRawData!$1:$1,DO_NOT_EDIT!A139)</f>
        <v>1</v>
      </c>
      <c r="C139">
        <f>MATCH(A139,PitRawData!$A$1:$AMK$1,0)</f>
        <v>138</v>
      </c>
      <c r="D139">
        <f>INDEX(PitRawData!$A$1:$AMK$3,3,MATCH(DO_NOT_EDIT!A139,PitRawData!$A$1:$AMK$1,0))</f>
        <v>0</v>
      </c>
      <c r="E139" t="s">
        <v>743</v>
      </c>
    </row>
    <row r="140" spans="1:5" x14ac:dyDescent="0.2">
      <c r="A140" t="s">
        <v>588</v>
      </c>
      <c r="B140">
        <f>COUNTIF(PitRawData!$1:$1,DO_NOT_EDIT!A140)</f>
        <v>1</v>
      </c>
      <c r="C140">
        <f>MATCH(A140,PitRawData!$A$1:$AMK$1,0)</f>
        <v>93</v>
      </c>
      <c r="D140">
        <f>INDEX(PitRawData!$A$1:$AMK$3,3,MATCH(DO_NOT_EDIT!A140,PitRawData!$A$1:$AMK$1,0))</f>
        <v>0</v>
      </c>
      <c r="E140" t="s">
        <v>743</v>
      </c>
    </row>
    <row r="141" spans="1:5" x14ac:dyDescent="0.2">
      <c r="A141" t="s">
        <v>570</v>
      </c>
      <c r="B141">
        <f>COUNTIF(PitRawData!$1:$1,DO_NOT_EDIT!A141)</f>
        <v>1</v>
      </c>
      <c r="C141">
        <f>MATCH(A141,PitRawData!$A$1:$AMK$1,0)</f>
        <v>111</v>
      </c>
      <c r="D141">
        <f>INDEX(PitRawData!$A$1:$AMK$3,3,MATCH(DO_NOT_EDIT!A141,PitRawData!$A$1:$AMK$1,0))</f>
        <v>0</v>
      </c>
      <c r="E141" t="s">
        <v>743</v>
      </c>
    </row>
    <row r="142" spans="1:5" x14ac:dyDescent="0.2">
      <c r="A142" t="s">
        <v>553</v>
      </c>
      <c r="B142">
        <f>COUNTIF(PitRawData!$1:$1,DO_NOT_EDIT!A142)</f>
        <v>1</v>
      </c>
      <c r="C142">
        <f>MATCH(A142,PitRawData!$A$1:$AMK$1,0)</f>
        <v>128</v>
      </c>
      <c r="D142">
        <f>INDEX(PitRawData!$A$1:$AMK$3,3,MATCH(DO_NOT_EDIT!A142,PitRawData!$A$1:$AMK$1,0))</f>
        <v>0</v>
      </c>
      <c r="E142" t="s">
        <v>743</v>
      </c>
    </row>
    <row r="143" spans="1:5" x14ac:dyDescent="0.2">
      <c r="A143" t="s">
        <v>535</v>
      </c>
      <c r="B143">
        <f>COUNTIF(PitRawData!$1:$1,DO_NOT_EDIT!A143)</f>
        <v>1</v>
      </c>
      <c r="C143">
        <f>MATCH(A143,PitRawData!$A$1:$AMK$1,0)</f>
        <v>146</v>
      </c>
      <c r="D143">
        <f>INDEX(PitRawData!$A$1:$AMK$3,3,MATCH(DO_NOT_EDIT!A143,PitRawData!$A$1:$AMK$1,0))</f>
        <v>0</v>
      </c>
      <c r="E143" t="s">
        <v>743</v>
      </c>
    </row>
    <row r="144" spans="1:5" x14ac:dyDescent="0.2">
      <c r="A144" t="s">
        <v>589</v>
      </c>
      <c r="B144">
        <f>COUNTIF(PitRawData!$1:$1,DO_NOT_EDIT!A144)</f>
        <v>1</v>
      </c>
      <c r="C144">
        <f>MATCH(A144,PitRawData!$A$1:$AMK$1,0)</f>
        <v>92</v>
      </c>
      <c r="D144">
        <f>INDEX(PitRawData!$A$1:$AMK$3,3,MATCH(DO_NOT_EDIT!A144,PitRawData!$A$1:$AMK$1,0))</f>
        <v>0</v>
      </c>
      <c r="E144" t="s">
        <v>743</v>
      </c>
    </row>
    <row r="145" spans="1:5" x14ac:dyDescent="0.2">
      <c r="A145" t="s">
        <v>571</v>
      </c>
      <c r="B145">
        <f>COUNTIF(PitRawData!$1:$1,DO_NOT_EDIT!A145)</f>
        <v>1</v>
      </c>
      <c r="C145">
        <f>MATCH(A145,PitRawData!$A$1:$AMK$1,0)</f>
        <v>110</v>
      </c>
      <c r="D145">
        <f>INDEX(PitRawData!$A$1:$AMK$3,3,MATCH(DO_NOT_EDIT!A145,PitRawData!$A$1:$AMK$1,0))</f>
        <v>0</v>
      </c>
      <c r="E145" t="s">
        <v>743</v>
      </c>
    </row>
    <row r="146" spans="1:5" x14ac:dyDescent="0.2">
      <c r="A146" t="s">
        <v>554</v>
      </c>
      <c r="B146">
        <f>COUNTIF(PitRawData!$1:$1,DO_NOT_EDIT!A146)</f>
        <v>1</v>
      </c>
      <c r="C146">
        <f>MATCH(A146,PitRawData!$A$1:$AMK$1,0)</f>
        <v>127</v>
      </c>
      <c r="D146">
        <f>INDEX(PitRawData!$A$1:$AMK$3,3,MATCH(DO_NOT_EDIT!A146,PitRawData!$A$1:$AMK$1,0))</f>
        <v>0</v>
      </c>
      <c r="E146" t="s">
        <v>743</v>
      </c>
    </row>
    <row r="147" spans="1:5" x14ac:dyDescent="0.2">
      <c r="A147" t="s">
        <v>536</v>
      </c>
      <c r="B147">
        <f>COUNTIF(PitRawData!$1:$1,DO_NOT_EDIT!A147)</f>
        <v>1</v>
      </c>
      <c r="C147">
        <f>MATCH(A147,PitRawData!$A$1:$AMK$1,0)</f>
        <v>145</v>
      </c>
      <c r="D147">
        <f>INDEX(PitRawData!$A$1:$AMK$3,3,MATCH(DO_NOT_EDIT!A147,PitRawData!$A$1:$AMK$1,0))</f>
        <v>0</v>
      </c>
      <c r="E147" t="s">
        <v>743</v>
      </c>
    </row>
    <row r="148" spans="1:5" x14ac:dyDescent="0.2">
      <c r="A148" t="s">
        <v>584</v>
      </c>
      <c r="B148">
        <f>COUNTIF(PitRawData!$1:$1,DO_NOT_EDIT!A148)</f>
        <v>1</v>
      </c>
      <c r="C148">
        <f>MATCH(A148,PitRawData!$A$1:$AMK$1,0)</f>
        <v>97</v>
      </c>
      <c r="D148">
        <f>INDEX(PitRawData!$A$1:$AMK$3,3,MATCH(DO_NOT_EDIT!A148,PitRawData!$A$1:$AMK$1,0))</f>
        <v>0</v>
      </c>
      <c r="E148" t="s">
        <v>743</v>
      </c>
    </row>
    <row r="149" spans="1:5" x14ac:dyDescent="0.2">
      <c r="A149" t="s">
        <v>566</v>
      </c>
      <c r="B149">
        <f>COUNTIF(PitRawData!$1:$1,DO_NOT_EDIT!A149)</f>
        <v>1</v>
      </c>
      <c r="C149">
        <f>MATCH(A149,PitRawData!$A$1:$AMK$1,0)</f>
        <v>115</v>
      </c>
      <c r="D149">
        <f>INDEX(PitRawData!$A$1:$AMK$3,3,MATCH(DO_NOT_EDIT!A149,PitRawData!$A$1:$AMK$1,0))</f>
        <v>0</v>
      </c>
      <c r="E149" t="s">
        <v>743</v>
      </c>
    </row>
    <row r="150" spans="1:5" x14ac:dyDescent="0.2">
      <c r="A150" t="s">
        <v>549</v>
      </c>
      <c r="B150">
        <f>COUNTIF(PitRawData!$1:$1,DO_NOT_EDIT!A150)</f>
        <v>1</v>
      </c>
      <c r="C150">
        <f>MATCH(A150,PitRawData!$A$1:$AMK$1,0)</f>
        <v>132</v>
      </c>
      <c r="D150">
        <f>INDEX(PitRawData!$A$1:$AMK$3,3,MATCH(DO_NOT_EDIT!A150,PitRawData!$A$1:$AMK$1,0))</f>
        <v>0</v>
      </c>
      <c r="E150" t="s">
        <v>743</v>
      </c>
    </row>
    <row r="151" spans="1:5" x14ac:dyDescent="0.2">
      <c r="A151" t="s">
        <v>531</v>
      </c>
      <c r="B151">
        <f>COUNTIF(PitRawData!$1:$1,DO_NOT_EDIT!A151)</f>
        <v>1</v>
      </c>
      <c r="C151">
        <f>MATCH(A151,PitRawData!$A$1:$AMK$1,0)</f>
        <v>150</v>
      </c>
      <c r="D151">
        <f>INDEX(PitRawData!$A$1:$AMK$3,3,MATCH(DO_NOT_EDIT!A151,PitRawData!$A$1:$AMK$1,0))</f>
        <v>0</v>
      </c>
      <c r="E151" t="s">
        <v>743</v>
      </c>
    </row>
    <row r="152" spans="1:5" x14ac:dyDescent="0.2">
      <c r="A152" t="s">
        <v>585</v>
      </c>
      <c r="B152">
        <f>COUNTIF(PitRawData!$1:$1,DO_NOT_EDIT!A152)</f>
        <v>1</v>
      </c>
      <c r="C152">
        <f>MATCH(A152,PitRawData!$A$1:$AMK$1,0)</f>
        <v>96</v>
      </c>
      <c r="D152">
        <f>INDEX(PitRawData!$A$1:$AMK$3,3,MATCH(DO_NOT_EDIT!A152,PitRawData!$A$1:$AMK$1,0))</f>
        <v>0</v>
      </c>
      <c r="E152" t="s">
        <v>743</v>
      </c>
    </row>
    <row r="153" spans="1:5" x14ac:dyDescent="0.2">
      <c r="A153" t="s">
        <v>567</v>
      </c>
      <c r="B153">
        <f>COUNTIF(PitRawData!$1:$1,DO_NOT_EDIT!A153)</f>
        <v>1</v>
      </c>
      <c r="C153">
        <f>MATCH(A153,PitRawData!$A$1:$AMK$1,0)</f>
        <v>114</v>
      </c>
      <c r="D153">
        <f>INDEX(PitRawData!$A$1:$AMK$3,3,MATCH(DO_NOT_EDIT!A153,PitRawData!$A$1:$AMK$1,0))</f>
        <v>0</v>
      </c>
      <c r="E153" t="s">
        <v>743</v>
      </c>
    </row>
    <row r="154" spans="1:5" x14ac:dyDescent="0.2">
      <c r="A154" t="s">
        <v>550</v>
      </c>
      <c r="B154">
        <f>COUNTIF(PitRawData!$1:$1,DO_NOT_EDIT!A154)</f>
        <v>1</v>
      </c>
      <c r="C154">
        <f>MATCH(A154,PitRawData!$A$1:$AMK$1,0)</f>
        <v>131</v>
      </c>
      <c r="D154">
        <f>INDEX(PitRawData!$A$1:$AMK$3,3,MATCH(DO_NOT_EDIT!A154,PitRawData!$A$1:$AMK$1,0))</f>
        <v>0</v>
      </c>
      <c r="E154" t="s">
        <v>743</v>
      </c>
    </row>
    <row r="155" spans="1:5" x14ac:dyDescent="0.2">
      <c r="A155" t="s">
        <v>532</v>
      </c>
      <c r="B155">
        <f>COUNTIF(PitRawData!$1:$1,DO_NOT_EDIT!A155)</f>
        <v>1</v>
      </c>
      <c r="C155">
        <f>MATCH(A155,PitRawData!$A$1:$AMK$1,0)</f>
        <v>149</v>
      </c>
      <c r="D155">
        <f>INDEX(PitRawData!$A$1:$AMK$3,3,MATCH(DO_NOT_EDIT!A155,PitRawData!$A$1:$AMK$1,0))</f>
        <v>0</v>
      </c>
      <c r="E155" t="s">
        <v>743</v>
      </c>
    </row>
    <row r="156" spans="1:5" x14ac:dyDescent="0.2">
      <c r="A156" t="s">
        <v>582</v>
      </c>
      <c r="B156">
        <f>COUNTIF(PitRawData!$1:$1,DO_NOT_EDIT!A156)</f>
        <v>1</v>
      </c>
      <c r="C156">
        <f>MATCH(A156,PitRawData!$A$1:$AMK$1,0)</f>
        <v>99</v>
      </c>
      <c r="D156">
        <f>INDEX(PitRawData!$A$1:$AMK$3,3,MATCH(DO_NOT_EDIT!A156,PitRawData!$A$1:$AMK$1,0))</f>
        <v>11</v>
      </c>
      <c r="E156" t="s">
        <v>743</v>
      </c>
    </row>
    <row r="157" spans="1:5" x14ac:dyDescent="0.2">
      <c r="A157" t="s">
        <v>564</v>
      </c>
      <c r="B157">
        <f>COUNTIF(PitRawData!$1:$1,DO_NOT_EDIT!A157)</f>
        <v>1</v>
      </c>
      <c r="C157">
        <f>MATCH(A157,PitRawData!$A$1:$AMK$1,0)</f>
        <v>117</v>
      </c>
      <c r="D157">
        <f>INDEX(PitRawData!$A$1:$AMK$3,3,MATCH(DO_NOT_EDIT!A157,PitRawData!$A$1:$AMK$1,0))</f>
        <v>3</v>
      </c>
      <c r="E157" t="s">
        <v>743</v>
      </c>
    </row>
    <row r="158" spans="1:5" x14ac:dyDescent="0.2">
      <c r="A158" t="s">
        <v>547</v>
      </c>
      <c r="B158">
        <f>COUNTIF(PitRawData!$1:$1,DO_NOT_EDIT!A158)</f>
        <v>1</v>
      </c>
      <c r="C158">
        <f>MATCH(A158,PitRawData!$A$1:$AMK$1,0)</f>
        <v>134</v>
      </c>
      <c r="D158">
        <f>INDEX(PitRawData!$A$1:$AMK$3,3,MATCH(DO_NOT_EDIT!A158,PitRawData!$A$1:$AMK$1,0))</f>
        <v>0</v>
      </c>
      <c r="E158" t="s">
        <v>743</v>
      </c>
    </row>
    <row r="159" spans="1:5" x14ac:dyDescent="0.2">
      <c r="A159" t="s">
        <v>529</v>
      </c>
      <c r="B159">
        <f>COUNTIF(PitRawData!$1:$1,DO_NOT_EDIT!A159)</f>
        <v>1</v>
      </c>
      <c r="C159">
        <f>MATCH(A159,PitRawData!$A$1:$AMK$1,0)</f>
        <v>152</v>
      </c>
      <c r="D159">
        <f>INDEX(PitRawData!$A$1:$AMK$3,3,MATCH(DO_NOT_EDIT!A159,PitRawData!$A$1:$AMK$1,0))</f>
        <v>0</v>
      </c>
      <c r="E159" t="s">
        <v>743</v>
      </c>
    </row>
    <row r="160" spans="1:5" x14ac:dyDescent="0.2">
      <c r="A160" t="s">
        <v>583</v>
      </c>
      <c r="B160">
        <f>COUNTIF(PitRawData!$1:$1,DO_NOT_EDIT!A160)</f>
        <v>1</v>
      </c>
      <c r="C160">
        <f>MATCH(A160,PitRawData!$A$1:$AMK$1,0)</f>
        <v>98</v>
      </c>
      <c r="D160">
        <f>INDEX(PitRawData!$A$1:$AMK$3,3,MATCH(DO_NOT_EDIT!A160,PitRawData!$A$1:$AMK$1,0))</f>
        <v>0</v>
      </c>
      <c r="E160" t="s">
        <v>743</v>
      </c>
    </row>
    <row r="161" spans="1:5" x14ac:dyDescent="0.2">
      <c r="A161" t="s">
        <v>565</v>
      </c>
      <c r="B161">
        <f>COUNTIF(PitRawData!$1:$1,DO_NOT_EDIT!A161)</f>
        <v>1</v>
      </c>
      <c r="C161">
        <f>MATCH(A161,PitRawData!$A$1:$AMK$1,0)</f>
        <v>116</v>
      </c>
      <c r="D161">
        <f>INDEX(PitRawData!$A$1:$AMK$3,3,MATCH(DO_NOT_EDIT!A161,PitRawData!$A$1:$AMK$1,0))</f>
        <v>0</v>
      </c>
      <c r="E161" t="s">
        <v>743</v>
      </c>
    </row>
    <row r="162" spans="1:5" x14ac:dyDescent="0.2">
      <c r="A162" t="s">
        <v>548</v>
      </c>
      <c r="B162">
        <f>COUNTIF(PitRawData!$1:$1,DO_NOT_EDIT!A162)</f>
        <v>1</v>
      </c>
      <c r="C162">
        <f>MATCH(A162,PitRawData!$A$1:$AMK$1,0)</f>
        <v>133</v>
      </c>
      <c r="D162">
        <f>INDEX(PitRawData!$A$1:$AMK$3,3,MATCH(DO_NOT_EDIT!A162,PitRawData!$A$1:$AMK$1,0))</f>
        <v>0</v>
      </c>
      <c r="E162" t="s">
        <v>743</v>
      </c>
    </row>
    <row r="163" spans="1:5" x14ac:dyDescent="0.2">
      <c r="A163" t="s">
        <v>530</v>
      </c>
      <c r="B163">
        <f>COUNTIF(PitRawData!$1:$1,DO_NOT_EDIT!A163)</f>
        <v>1</v>
      </c>
      <c r="C163">
        <f>MATCH(A163,PitRawData!$A$1:$AMK$1,0)</f>
        <v>151</v>
      </c>
      <c r="D163">
        <f>INDEX(PitRawData!$A$1:$AMK$3,3,MATCH(DO_NOT_EDIT!A163,PitRawData!$A$1:$AMK$1,0))</f>
        <v>0</v>
      </c>
      <c r="E163" t="s">
        <v>743</v>
      </c>
    </row>
    <row r="164" spans="1:5" x14ac:dyDescent="0.2">
      <c r="A164" t="s">
        <v>587</v>
      </c>
      <c r="B164">
        <f>COUNTIF(PitRawData!$1:$1,DO_NOT_EDIT!A164)</f>
        <v>1</v>
      </c>
      <c r="C164">
        <f>MATCH(A164,PitRawData!$A$1:$AMK$1,0)</f>
        <v>94</v>
      </c>
      <c r="D164">
        <f>INDEX(PitRawData!$A$1:$AMK$3,3,MATCH(DO_NOT_EDIT!A164,PitRawData!$A$1:$AMK$1,0))</f>
        <v>0</v>
      </c>
      <c r="E164" t="s">
        <v>743</v>
      </c>
    </row>
    <row r="165" spans="1:5" x14ac:dyDescent="0.2">
      <c r="A165" t="s">
        <v>569</v>
      </c>
      <c r="B165">
        <f>COUNTIF(PitRawData!$1:$1,DO_NOT_EDIT!A165)</f>
        <v>1</v>
      </c>
      <c r="C165">
        <f>MATCH(A165,PitRawData!$A$1:$AMK$1,0)</f>
        <v>112</v>
      </c>
      <c r="D165">
        <f>INDEX(PitRawData!$A$1:$AMK$3,3,MATCH(DO_NOT_EDIT!A165,PitRawData!$A$1:$AMK$1,0))</f>
        <v>0</v>
      </c>
      <c r="E165" t="s">
        <v>743</v>
      </c>
    </row>
    <row r="166" spans="1:5" x14ac:dyDescent="0.2">
      <c r="A166" t="s">
        <v>552</v>
      </c>
      <c r="B166">
        <f>COUNTIF(PitRawData!$1:$1,DO_NOT_EDIT!A166)</f>
        <v>1</v>
      </c>
      <c r="C166">
        <f>MATCH(A166,PitRawData!$A$1:$AMK$1,0)</f>
        <v>129</v>
      </c>
      <c r="D166">
        <f>INDEX(PitRawData!$A$1:$AMK$3,3,MATCH(DO_NOT_EDIT!A166,PitRawData!$A$1:$AMK$1,0))</f>
        <v>0</v>
      </c>
      <c r="E166" t="s">
        <v>743</v>
      </c>
    </row>
    <row r="167" spans="1:5" x14ac:dyDescent="0.2">
      <c r="A167" t="s">
        <v>534</v>
      </c>
      <c r="B167">
        <f>COUNTIF(PitRawData!$1:$1,DO_NOT_EDIT!A167)</f>
        <v>1</v>
      </c>
      <c r="C167">
        <f>MATCH(A167,PitRawData!$A$1:$AMK$1,0)</f>
        <v>147</v>
      </c>
      <c r="D167">
        <f>INDEX(PitRawData!$A$1:$AMK$3,3,MATCH(DO_NOT_EDIT!A167,PitRawData!$A$1:$AMK$1,0))</f>
        <v>0</v>
      </c>
      <c r="E167" t="s">
        <v>743</v>
      </c>
    </row>
    <row r="168" spans="1:5" x14ac:dyDescent="0.2">
      <c r="A168" t="s">
        <v>586</v>
      </c>
      <c r="B168">
        <f>COUNTIF(PitRawData!$1:$1,DO_NOT_EDIT!A168)</f>
        <v>1</v>
      </c>
      <c r="C168">
        <f>MATCH(A168,PitRawData!$A$1:$AMK$1,0)</f>
        <v>95</v>
      </c>
      <c r="D168">
        <f>INDEX(PitRawData!$A$1:$AMK$3,3,MATCH(DO_NOT_EDIT!A168,PitRawData!$A$1:$AMK$1,0))</f>
        <v>0</v>
      </c>
      <c r="E168" t="s">
        <v>743</v>
      </c>
    </row>
    <row r="169" spans="1:5" x14ac:dyDescent="0.2">
      <c r="A169" t="s">
        <v>568</v>
      </c>
      <c r="B169">
        <f>COUNTIF(PitRawData!$1:$1,DO_NOT_EDIT!A169)</f>
        <v>1</v>
      </c>
      <c r="C169">
        <f>MATCH(A169,PitRawData!$A$1:$AMK$1,0)</f>
        <v>113</v>
      </c>
      <c r="D169">
        <f>INDEX(PitRawData!$A$1:$AMK$3,3,MATCH(DO_NOT_EDIT!A169,PitRawData!$A$1:$AMK$1,0))</f>
        <v>1</v>
      </c>
      <c r="E169" t="s">
        <v>743</v>
      </c>
    </row>
    <row r="170" spans="1:5" x14ac:dyDescent="0.2">
      <c r="A170" t="s">
        <v>551</v>
      </c>
      <c r="B170">
        <f>COUNTIF(PitRawData!$1:$1,DO_NOT_EDIT!A170)</f>
        <v>1</v>
      </c>
      <c r="C170">
        <f>MATCH(A170,PitRawData!$A$1:$AMK$1,0)</f>
        <v>130</v>
      </c>
      <c r="D170">
        <f>INDEX(PitRawData!$A$1:$AMK$3,3,MATCH(DO_NOT_EDIT!A170,PitRawData!$A$1:$AMK$1,0))</f>
        <v>0</v>
      </c>
      <c r="E170" t="s">
        <v>743</v>
      </c>
    </row>
    <row r="171" spans="1:5" x14ac:dyDescent="0.2">
      <c r="A171" t="s">
        <v>533</v>
      </c>
      <c r="B171">
        <f>COUNTIF(PitRawData!$1:$1,DO_NOT_EDIT!A171)</f>
        <v>1</v>
      </c>
      <c r="C171">
        <f>MATCH(A171,PitRawData!$A$1:$AMK$1,0)</f>
        <v>148</v>
      </c>
      <c r="D171">
        <f>INDEX(PitRawData!$A$1:$AMK$3,3,MATCH(DO_NOT_EDIT!A171,PitRawData!$A$1:$AMK$1,0))</f>
        <v>0</v>
      </c>
      <c r="E171" t="s">
        <v>743</v>
      </c>
    </row>
    <row r="172" spans="1:5" x14ac:dyDescent="0.2">
      <c r="A172" t="s">
        <v>581</v>
      </c>
      <c r="B172">
        <f>COUNTIF(PitRawData!$1:$1,DO_NOT_EDIT!A172)</f>
        <v>1</v>
      </c>
      <c r="C172">
        <f>MATCH(A172,PitRawData!$A$1:$AMK$1,0)</f>
        <v>100</v>
      </c>
      <c r="D172">
        <f>INDEX(PitRawData!$A$1:$AMK$3,3,MATCH(DO_NOT_EDIT!A172,PitRawData!$A$1:$AMK$1,0))</f>
        <v>0</v>
      </c>
      <c r="E172" t="s">
        <v>743</v>
      </c>
    </row>
    <row r="173" spans="1:5" x14ac:dyDescent="0.2">
      <c r="A173" t="s">
        <v>546</v>
      </c>
      <c r="B173">
        <f>COUNTIF(PitRawData!$1:$1,DO_NOT_EDIT!A173)</f>
        <v>1</v>
      </c>
      <c r="C173">
        <f>MATCH(A173,PitRawData!$A$1:$AMK$1,0)</f>
        <v>135</v>
      </c>
      <c r="D173">
        <f>INDEX(PitRawData!$A$1:$AMK$3,3,MATCH(DO_NOT_EDIT!A173,PitRawData!$A$1:$AMK$1,0))</f>
        <v>0</v>
      </c>
      <c r="E173" t="s">
        <v>743</v>
      </c>
    </row>
    <row r="174" spans="1:5" x14ac:dyDescent="0.2">
      <c r="A174" t="s">
        <v>528</v>
      </c>
      <c r="B174">
        <f>COUNTIF(PitRawData!$1:$1,DO_NOT_EDIT!A174)</f>
        <v>1</v>
      </c>
      <c r="C174">
        <f>MATCH(A174,PitRawData!$A$1:$AMK$1,0)</f>
        <v>153</v>
      </c>
      <c r="D174">
        <f>INDEX(PitRawData!$A$1:$AMK$3,3,MATCH(DO_NOT_EDIT!A174,PitRawData!$A$1:$AMK$1,0))</f>
        <v>0</v>
      </c>
      <c r="E174" t="s">
        <v>743</v>
      </c>
    </row>
    <row r="175" spans="1:5" x14ac:dyDescent="0.2">
      <c r="A175" t="s">
        <v>526</v>
      </c>
      <c r="B175">
        <f>COUNTIF(PitRawData!$1:$1,DO_NOT_EDIT!A175)</f>
        <v>1</v>
      </c>
      <c r="C175">
        <f>MATCH(A175,PitRawData!$A$1:$AMK$1,0)</f>
        <v>155</v>
      </c>
      <c r="D175">
        <f>INDEX(PitRawData!$A$1:$AMK$3,3,MATCH(DO_NOT_EDIT!A175,PitRawData!$A$1:$AMK$1,0))</f>
        <v>1437</v>
      </c>
      <c r="E175" t="s">
        <v>744</v>
      </c>
    </row>
    <row r="176" spans="1:5" x14ac:dyDescent="0.2">
      <c r="A176" t="s">
        <v>503</v>
      </c>
      <c r="B176">
        <f>COUNTIF(PitRawData!$1:$1,DO_NOT_EDIT!A176)</f>
        <v>1</v>
      </c>
      <c r="C176">
        <f>MATCH(A176,PitRawData!$A$1:$AMK$1,0)</f>
        <v>178</v>
      </c>
      <c r="D176">
        <f>INDEX(PitRawData!$A$1:$AMK$3,3,MATCH(DO_NOT_EDIT!A176,PitRawData!$A$1:$AMK$1,0))</f>
        <v>234</v>
      </c>
      <c r="E176" t="s">
        <v>744</v>
      </c>
    </row>
    <row r="177" spans="1:5" x14ac:dyDescent="0.2">
      <c r="A177" t="s">
        <v>481</v>
      </c>
      <c r="B177">
        <f>COUNTIF(PitRawData!$1:$1,DO_NOT_EDIT!A177)</f>
        <v>1</v>
      </c>
      <c r="C177">
        <f>MATCH(A177,PitRawData!$A$1:$AMK$1,0)</f>
        <v>200</v>
      </c>
      <c r="D177">
        <f>INDEX(PitRawData!$A$1:$AMK$3,3,MATCH(DO_NOT_EDIT!A177,PitRawData!$A$1:$AMK$1,0))</f>
        <v>0</v>
      </c>
      <c r="E177" t="s">
        <v>744</v>
      </c>
    </row>
    <row r="178" spans="1:5" x14ac:dyDescent="0.2">
      <c r="A178" t="s">
        <v>458</v>
      </c>
      <c r="B178">
        <f>COUNTIF(PitRawData!$1:$1,DO_NOT_EDIT!A178)</f>
        <v>1</v>
      </c>
      <c r="C178">
        <f>MATCH(A178,PitRawData!$A$1:$AMK$1,0)</f>
        <v>223</v>
      </c>
      <c r="D178">
        <f>INDEX(PitRawData!$A$1:$AMK$3,3,MATCH(DO_NOT_EDIT!A178,PitRawData!$A$1:$AMK$1,0))</f>
        <v>1070</v>
      </c>
      <c r="E178" t="s">
        <v>744</v>
      </c>
    </row>
    <row r="179" spans="1:5" x14ac:dyDescent="0.2">
      <c r="A179" t="s">
        <v>525</v>
      </c>
      <c r="B179">
        <f>COUNTIF(PitRawData!$1:$1,DO_NOT_EDIT!A179)</f>
        <v>1</v>
      </c>
      <c r="C179">
        <f>MATCH(A179,PitRawData!$A$1:$AMK$1,0)</f>
        <v>156</v>
      </c>
      <c r="D179">
        <f>INDEX(PitRawData!$A$1:$AMK$3,3,MATCH(DO_NOT_EDIT!A179,PitRawData!$A$1:$AMK$1,0))</f>
        <v>138</v>
      </c>
      <c r="E179" t="s">
        <v>744</v>
      </c>
    </row>
    <row r="180" spans="1:5" x14ac:dyDescent="0.2">
      <c r="A180" t="s">
        <v>502</v>
      </c>
      <c r="B180">
        <f>COUNTIF(PitRawData!$1:$1,DO_NOT_EDIT!A180)</f>
        <v>1</v>
      </c>
      <c r="C180">
        <f>MATCH(A180,PitRawData!$A$1:$AMK$1,0)</f>
        <v>179</v>
      </c>
      <c r="D180">
        <f>INDEX(PitRawData!$A$1:$AMK$3,3,MATCH(DO_NOT_EDIT!A180,PitRawData!$A$1:$AMK$1,0))</f>
        <v>63</v>
      </c>
      <c r="E180" t="s">
        <v>744</v>
      </c>
    </row>
    <row r="181" spans="1:5" x14ac:dyDescent="0.2">
      <c r="A181" t="s">
        <v>480</v>
      </c>
      <c r="B181">
        <f>COUNTIF(PitRawData!$1:$1,DO_NOT_EDIT!A181)</f>
        <v>1</v>
      </c>
      <c r="C181">
        <f>MATCH(A181,PitRawData!$A$1:$AMK$1,0)</f>
        <v>201</v>
      </c>
      <c r="D181">
        <f>INDEX(PitRawData!$A$1:$AMK$3,3,MATCH(DO_NOT_EDIT!A181,PitRawData!$A$1:$AMK$1,0))</f>
        <v>0</v>
      </c>
      <c r="E181" t="s">
        <v>744</v>
      </c>
    </row>
    <row r="182" spans="1:5" x14ac:dyDescent="0.2">
      <c r="A182" t="s">
        <v>457</v>
      </c>
      <c r="B182">
        <f>COUNTIF(PitRawData!$1:$1,DO_NOT_EDIT!A182)</f>
        <v>1</v>
      </c>
      <c r="C182">
        <f>MATCH(A182,PitRawData!$A$1:$AMK$1,0)</f>
        <v>224</v>
      </c>
      <c r="D182">
        <f>INDEX(PitRawData!$A$1:$AMK$3,3,MATCH(DO_NOT_EDIT!A182,PitRawData!$A$1:$AMK$1,0))</f>
        <v>96</v>
      </c>
      <c r="E182" t="s">
        <v>744</v>
      </c>
    </row>
    <row r="183" spans="1:5" x14ac:dyDescent="0.2">
      <c r="A183" t="s">
        <v>524</v>
      </c>
      <c r="B183">
        <f>COUNTIF(PitRawData!$1:$1,DO_NOT_EDIT!A183)</f>
        <v>1</v>
      </c>
      <c r="C183">
        <f>MATCH(A183,PitRawData!$A$1:$AMK$1,0)</f>
        <v>157</v>
      </c>
      <c r="D183">
        <f>INDEX(PitRawData!$A$1:$AMK$3,3,MATCH(DO_NOT_EDIT!A183,PitRawData!$A$1:$AMK$1,0))</f>
        <v>302</v>
      </c>
      <c r="E183" t="s">
        <v>744</v>
      </c>
    </row>
    <row r="184" spans="1:5" x14ac:dyDescent="0.2">
      <c r="A184" t="s">
        <v>501</v>
      </c>
      <c r="B184">
        <f>COUNTIF(PitRawData!$1:$1,DO_NOT_EDIT!A184)</f>
        <v>1</v>
      </c>
      <c r="C184">
        <f>MATCH(A184,PitRawData!$A$1:$AMK$1,0)</f>
        <v>180</v>
      </c>
      <c r="D184">
        <f>INDEX(PitRawData!$A$1:$AMK$3,3,MATCH(DO_NOT_EDIT!A184,PitRawData!$A$1:$AMK$1,0))</f>
        <v>32</v>
      </c>
      <c r="E184" t="s">
        <v>744</v>
      </c>
    </row>
    <row r="185" spans="1:5" x14ac:dyDescent="0.2">
      <c r="A185" t="s">
        <v>479</v>
      </c>
      <c r="B185">
        <f>COUNTIF(PitRawData!$1:$1,DO_NOT_EDIT!A185)</f>
        <v>1</v>
      </c>
      <c r="C185">
        <f>MATCH(A185,PitRawData!$A$1:$AMK$1,0)</f>
        <v>202</v>
      </c>
      <c r="D185">
        <f>INDEX(PitRawData!$A$1:$AMK$3,3,MATCH(DO_NOT_EDIT!A185,PitRawData!$A$1:$AMK$1,0))</f>
        <v>0</v>
      </c>
      <c r="E185" t="s">
        <v>744</v>
      </c>
    </row>
    <row r="186" spans="1:5" x14ac:dyDescent="0.2">
      <c r="A186" t="s">
        <v>456</v>
      </c>
      <c r="B186">
        <f>COUNTIF(PitRawData!$1:$1,DO_NOT_EDIT!A186)</f>
        <v>1</v>
      </c>
      <c r="C186">
        <f>MATCH(A186,PitRawData!$A$1:$AMK$1,0)</f>
        <v>225</v>
      </c>
      <c r="D186">
        <f>INDEX(PitRawData!$A$1:$AMK$3,3,MATCH(DO_NOT_EDIT!A186,PitRawData!$A$1:$AMK$1,0))</f>
        <v>313</v>
      </c>
      <c r="E186" t="s">
        <v>744</v>
      </c>
    </row>
    <row r="187" spans="1:5" x14ac:dyDescent="0.2">
      <c r="A187" t="s">
        <v>523</v>
      </c>
      <c r="B187">
        <f>COUNTIF(PitRawData!$1:$1,DO_NOT_EDIT!A187)</f>
        <v>1</v>
      </c>
      <c r="C187">
        <f>MATCH(A187,PitRawData!$A$1:$AMK$1,0)</f>
        <v>158</v>
      </c>
      <c r="D187">
        <f>INDEX(PitRawData!$A$1:$AMK$3,3,MATCH(DO_NOT_EDIT!A187,PitRawData!$A$1:$AMK$1,0))</f>
        <v>335</v>
      </c>
      <c r="E187" t="s">
        <v>744</v>
      </c>
    </row>
    <row r="188" spans="1:5" x14ac:dyDescent="0.2">
      <c r="A188" t="s">
        <v>500</v>
      </c>
      <c r="B188">
        <f>COUNTIF(PitRawData!$1:$1,DO_NOT_EDIT!A188)</f>
        <v>1</v>
      </c>
      <c r="C188">
        <f>MATCH(A188,PitRawData!$A$1:$AMK$1,0)</f>
        <v>181</v>
      </c>
      <c r="D188">
        <f>INDEX(PitRawData!$A$1:$AMK$3,3,MATCH(DO_NOT_EDIT!A188,PitRawData!$A$1:$AMK$1,0))</f>
        <v>44</v>
      </c>
      <c r="E188" t="s">
        <v>744</v>
      </c>
    </row>
    <row r="189" spans="1:5" x14ac:dyDescent="0.2">
      <c r="A189" t="s">
        <v>478</v>
      </c>
      <c r="B189">
        <f>COUNTIF(PitRawData!$1:$1,DO_NOT_EDIT!A189)</f>
        <v>1</v>
      </c>
      <c r="C189">
        <f>MATCH(A189,PitRawData!$A$1:$AMK$1,0)</f>
        <v>203</v>
      </c>
      <c r="D189">
        <f>INDEX(PitRawData!$A$1:$AMK$3,3,MATCH(DO_NOT_EDIT!A189,PitRawData!$A$1:$AMK$1,0))</f>
        <v>0</v>
      </c>
      <c r="E189" t="s">
        <v>744</v>
      </c>
    </row>
    <row r="190" spans="1:5" x14ac:dyDescent="0.2">
      <c r="A190" t="s">
        <v>455</v>
      </c>
      <c r="B190">
        <f>COUNTIF(PitRawData!$1:$1,DO_NOT_EDIT!A190)</f>
        <v>1</v>
      </c>
      <c r="C190">
        <f>MATCH(A190,PitRawData!$A$1:$AMK$1,0)</f>
        <v>226</v>
      </c>
      <c r="D190">
        <f>INDEX(PitRawData!$A$1:$AMK$3,3,MATCH(DO_NOT_EDIT!A190,PitRawData!$A$1:$AMK$1,0))</f>
        <v>368</v>
      </c>
      <c r="E190" t="s">
        <v>744</v>
      </c>
    </row>
    <row r="191" spans="1:5" x14ac:dyDescent="0.2">
      <c r="A191" t="s">
        <v>522</v>
      </c>
      <c r="B191">
        <f>COUNTIF(PitRawData!$1:$1,DO_NOT_EDIT!A191)</f>
        <v>1</v>
      </c>
      <c r="C191">
        <f>MATCH(A191,PitRawData!$A$1:$AMK$1,0)</f>
        <v>159</v>
      </c>
      <c r="D191">
        <f>INDEX(PitRawData!$A$1:$AMK$3,3,MATCH(DO_NOT_EDIT!A191,PitRawData!$A$1:$AMK$1,0))</f>
        <v>340</v>
      </c>
      <c r="E191" t="s">
        <v>744</v>
      </c>
    </row>
    <row r="192" spans="1:5" x14ac:dyDescent="0.2">
      <c r="A192" t="s">
        <v>499</v>
      </c>
      <c r="B192">
        <f>COUNTIF(PitRawData!$1:$1,DO_NOT_EDIT!A192)</f>
        <v>1</v>
      </c>
      <c r="C192">
        <f>MATCH(A192,PitRawData!$A$1:$AMK$1,0)</f>
        <v>182</v>
      </c>
      <c r="D192">
        <f>INDEX(PitRawData!$A$1:$AMK$3,3,MATCH(DO_NOT_EDIT!A192,PitRawData!$A$1:$AMK$1,0))</f>
        <v>34</v>
      </c>
      <c r="E192" t="s">
        <v>744</v>
      </c>
    </row>
    <row r="193" spans="1:5" x14ac:dyDescent="0.2">
      <c r="A193" t="s">
        <v>477</v>
      </c>
      <c r="B193">
        <f>COUNTIF(PitRawData!$1:$1,DO_NOT_EDIT!A193)</f>
        <v>1</v>
      </c>
      <c r="C193">
        <f>MATCH(A193,PitRawData!$A$1:$AMK$1,0)</f>
        <v>204</v>
      </c>
      <c r="D193">
        <f>INDEX(PitRawData!$A$1:$AMK$3,3,MATCH(DO_NOT_EDIT!A193,PitRawData!$A$1:$AMK$1,0))</f>
        <v>0</v>
      </c>
      <c r="E193" t="s">
        <v>744</v>
      </c>
    </row>
    <row r="194" spans="1:5" x14ac:dyDescent="0.2">
      <c r="A194" t="s">
        <v>454</v>
      </c>
      <c r="B194">
        <f>COUNTIF(PitRawData!$1:$1,DO_NOT_EDIT!A194)</f>
        <v>1</v>
      </c>
      <c r="C194">
        <f>MATCH(A194,PitRawData!$A$1:$AMK$1,0)</f>
        <v>227</v>
      </c>
      <c r="D194">
        <f>INDEX(PitRawData!$A$1:$AMK$3,3,MATCH(DO_NOT_EDIT!A194,PitRawData!$A$1:$AMK$1,0))</f>
        <v>214</v>
      </c>
      <c r="E194" t="s">
        <v>744</v>
      </c>
    </row>
    <row r="195" spans="1:5" x14ac:dyDescent="0.2">
      <c r="A195" t="s">
        <v>521</v>
      </c>
      <c r="B195">
        <f>COUNTIF(PitRawData!$1:$1,DO_NOT_EDIT!A195)</f>
        <v>1</v>
      </c>
      <c r="C195">
        <f>MATCH(A195,PitRawData!$A$1:$AMK$1,0)</f>
        <v>160</v>
      </c>
      <c r="D195">
        <f>INDEX(PitRawData!$A$1:$AMK$3,3,MATCH(DO_NOT_EDIT!A195,PitRawData!$A$1:$AMK$1,0))</f>
        <v>283</v>
      </c>
      <c r="E195" t="s">
        <v>744</v>
      </c>
    </row>
    <row r="196" spans="1:5" x14ac:dyDescent="0.2">
      <c r="A196" t="s">
        <v>498</v>
      </c>
      <c r="B196">
        <f>COUNTIF(PitRawData!$1:$1,DO_NOT_EDIT!A196)</f>
        <v>1</v>
      </c>
      <c r="C196">
        <f>MATCH(A196,PitRawData!$A$1:$AMK$1,0)</f>
        <v>183</v>
      </c>
      <c r="D196">
        <f>INDEX(PitRawData!$A$1:$AMK$3,3,MATCH(DO_NOT_EDIT!A196,PitRawData!$A$1:$AMK$1,0))</f>
        <v>36</v>
      </c>
      <c r="E196" t="s">
        <v>744</v>
      </c>
    </row>
    <row r="197" spans="1:5" x14ac:dyDescent="0.2">
      <c r="A197" t="s">
        <v>476</v>
      </c>
      <c r="B197">
        <f>COUNTIF(PitRawData!$1:$1,DO_NOT_EDIT!A197)</f>
        <v>1</v>
      </c>
      <c r="C197">
        <f>MATCH(A197,PitRawData!$A$1:$AMK$1,0)</f>
        <v>205</v>
      </c>
      <c r="D197">
        <f>INDEX(PitRawData!$A$1:$AMK$3,3,MATCH(DO_NOT_EDIT!A197,PitRawData!$A$1:$AMK$1,0))</f>
        <v>0</v>
      </c>
      <c r="E197" t="s">
        <v>744</v>
      </c>
    </row>
    <row r="198" spans="1:5" x14ac:dyDescent="0.2">
      <c r="A198" t="s">
        <v>453</v>
      </c>
      <c r="B198">
        <f>COUNTIF(PitRawData!$1:$1,DO_NOT_EDIT!A198)</f>
        <v>1</v>
      </c>
      <c r="C198">
        <f>MATCH(A198,PitRawData!$A$1:$AMK$1,0)</f>
        <v>228</v>
      </c>
      <c r="D198">
        <f>INDEX(PitRawData!$A$1:$AMK$3,3,MATCH(DO_NOT_EDIT!A198,PitRawData!$A$1:$AMK$1,0))</f>
        <v>144</v>
      </c>
      <c r="E198" t="s">
        <v>744</v>
      </c>
    </row>
    <row r="199" spans="1:5" x14ac:dyDescent="0.2">
      <c r="A199" t="s">
        <v>520</v>
      </c>
      <c r="B199">
        <f>COUNTIF(PitRawData!$1:$1,DO_NOT_EDIT!A199)</f>
        <v>1</v>
      </c>
      <c r="C199">
        <f>MATCH(A199,PitRawData!$A$1:$AMK$1,0)</f>
        <v>161</v>
      </c>
      <c r="D199">
        <f>INDEX(PitRawData!$A$1:$AMK$3,3,MATCH(DO_NOT_EDIT!A199,PitRawData!$A$1:$AMK$1,0))</f>
        <v>81</v>
      </c>
      <c r="E199" t="s">
        <v>744</v>
      </c>
    </row>
    <row r="200" spans="1:5" x14ac:dyDescent="0.2">
      <c r="A200" t="s">
        <v>497</v>
      </c>
      <c r="B200">
        <f>COUNTIF(PitRawData!$1:$1,DO_NOT_EDIT!A200)</f>
        <v>1</v>
      </c>
      <c r="C200">
        <f>MATCH(A200,PitRawData!$A$1:$AMK$1,0)</f>
        <v>184</v>
      </c>
      <c r="D200">
        <f>INDEX(PitRawData!$A$1:$AMK$3,3,MATCH(DO_NOT_EDIT!A200,PitRawData!$A$1:$AMK$1,0))</f>
        <v>34</v>
      </c>
      <c r="E200" t="s">
        <v>744</v>
      </c>
    </row>
    <row r="201" spans="1:5" x14ac:dyDescent="0.2">
      <c r="A201" t="s">
        <v>475</v>
      </c>
      <c r="B201">
        <f>COUNTIF(PitRawData!$1:$1,DO_NOT_EDIT!A201)</f>
        <v>1</v>
      </c>
      <c r="C201">
        <f>MATCH(A201,PitRawData!$A$1:$AMK$1,0)</f>
        <v>206</v>
      </c>
      <c r="D201">
        <f>INDEX(PitRawData!$A$1:$AMK$3,3,MATCH(DO_NOT_EDIT!A201,PitRawData!$A$1:$AMK$1,0))</f>
        <v>0</v>
      </c>
      <c r="E201" t="s">
        <v>744</v>
      </c>
    </row>
    <row r="202" spans="1:5" x14ac:dyDescent="0.2">
      <c r="A202" t="s">
        <v>452</v>
      </c>
      <c r="B202">
        <f>COUNTIF(PitRawData!$1:$1,DO_NOT_EDIT!A202)</f>
        <v>1</v>
      </c>
      <c r="C202">
        <f>MATCH(A202,PitRawData!$A$1:$AMK$1,0)</f>
        <v>229</v>
      </c>
      <c r="D202">
        <f>INDEX(PitRawData!$A$1:$AMK$3,3,MATCH(DO_NOT_EDIT!A202,PitRawData!$A$1:$AMK$1,0))</f>
        <v>39</v>
      </c>
      <c r="E202" t="s">
        <v>744</v>
      </c>
    </row>
    <row r="203" spans="1:5" x14ac:dyDescent="0.2">
      <c r="A203" t="s">
        <v>517</v>
      </c>
      <c r="B203">
        <f>COUNTIF(PitRawData!$1:$1,DO_NOT_EDIT!A203)</f>
        <v>1</v>
      </c>
      <c r="C203">
        <f>MATCH(A203,PitRawData!$A$1:$AMK$1,0)</f>
        <v>164</v>
      </c>
      <c r="D203">
        <f>INDEX(PitRawData!$A$1:$AMK$3,3,MATCH(DO_NOT_EDIT!A203,PitRawData!$A$1:$AMK$1,0))</f>
        <v>6</v>
      </c>
      <c r="E203" t="s">
        <v>744</v>
      </c>
    </row>
    <row r="204" spans="1:5" x14ac:dyDescent="0.2">
      <c r="A204" t="s">
        <v>494</v>
      </c>
      <c r="B204">
        <f>COUNTIF(PitRawData!$1:$1,DO_NOT_EDIT!A204)</f>
        <v>1</v>
      </c>
      <c r="C204">
        <f>MATCH(A204,PitRawData!$A$1:$AMK$1,0)</f>
        <v>187</v>
      </c>
      <c r="D204">
        <f>INDEX(PitRawData!$A$1:$AMK$3,3,MATCH(DO_NOT_EDIT!A204,PitRawData!$A$1:$AMK$1,0))</f>
        <v>1</v>
      </c>
      <c r="E204" t="s">
        <v>744</v>
      </c>
    </row>
    <row r="205" spans="1:5" x14ac:dyDescent="0.2">
      <c r="A205" t="s">
        <v>472</v>
      </c>
      <c r="B205">
        <f>COUNTIF(PitRawData!$1:$1,DO_NOT_EDIT!A205)</f>
        <v>1</v>
      </c>
      <c r="C205">
        <f>MATCH(A205,PitRawData!$A$1:$AMK$1,0)</f>
        <v>209</v>
      </c>
      <c r="D205">
        <f>INDEX(PitRawData!$A$1:$AMK$3,3,MATCH(DO_NOT_EDIT!A205,PitRawData!$A$1:$AMK$1,0))</f>
        <v>0</v>
      </c>
      <c r="E205" t="s">
        <v>744</v>
      </c>
    </row>
    <row r="206" spans="1:5" x14ac:dyDescent="0.2">
      <c r="A206" t="s">
        <v>449</v>
      </c>
      <c r="B206">
        <f>COUNTIF(PitRawData!$1:$1,DO_NOT_EDIT!A206)</f>
        <v>1</v>
      </c>
      <c r="C206">
        <f>MATCH(A206,PitRawData!$A$1:$AMK$1,0)</f>
        <v>232</v>
      </c>
      <c r="D206">
        <f>INDEX(PitRawData!$A$1:$AMK$3,3,MATCH(DO_NOT_EDIT!A206,PitRawData!$A$1:$AMK$1,0))</f>
        <v>14</v>
      </c>
      <c r="E206" t="s">
        <v>744</v>
      </c>
    </row>
    <row r="207" spans="1:5" x14ac:dyDescent="0.2">
      <c r="A207" t="s">
        <v>518</v>
      </c>
      <c r="B207">
        <f>COUNTIF(PitRawData!$1:$1,DO_NOT_EDIT!A207)</f>
        <v>1</v>
      </c>
      <c r="C207">
        <f>MATCH(A207,PitRawData!$A$1:$AMK$1,0)</f>
        <v>163</v>
      </c>
      <c r="D207">
        <f>INDEX(PitRawData!$A$1:$AMK$3,3,MATCH(DO_NOT_EDIT!A207,PitRawData!$A$1:$AMK$1,0))</f>
        <v>2</v>
      </c>
      <c r="E207" t="s">
        <v>744</v>
      </c>
    </row>
    <row r="208" spans="1:5" x14ac:dyDescent="0.2">
      <c r="A208" t="s">
        <v>495</v>
      </c>
      <c r="B208">
        <f>COUNTIF(PitRawData!$1:$1,DO_NOT_EDIT!A208)</f>
        <v>1</v>
      </c>
      <c r="C208">
        <f>MATCH(A208,PitRawData!$A$1:$AMK$1,0)</f>
        <v>186</v>
      </c>
      <c r="D208">
        <f>INDEX(PitRawData!$A$1:$AMK$3,3,MATCH(DO_NOT_EDIT!A208,PitRawData!$A$1:$AMK$1,0))</f>
        <v>0</v>
      </c>
      <c r="E208" t="s">
        <v>744</v>
      </c>
    </row>
    <row r="209" spans="1:5" x14ac:dyDescent="0.2">
      <c r="A209" t="s">
        <v>473</v>
      </c>
      <c r="B209">
        <f>COUNTIF(PitRawData!$1:$1,DO_NOT_EDIT!A209)</f>
        <v>1</v>
      </c>
      <c r="C209">
        <f>MATCH(A209,PitRawData!$A$1:$AMK$1,0)</f>
        <v>208</v>
      </c>
      <c r="D209">
        <f>INDEX(PitRawData!$A$1:$AMK$3,3,MATCH(DO_NOT_EDIT!A209,PitRawData!$A$1:$AMK$1,0))</f>
        <v>0</v>
      </c>
      <c r="E209" t="s">
        <v>744</v>
      </c>
    </row>
    <row r="210" spans="1:5" x14ac:dyDescent="0.2">
      <c r="A210" t="s">
        <v>450</v>
      </c>
      <c r="B210">
        <f>COUNTIF(PitRawData!$1:$1,DO_NOT_EDIT!A210)</f>
        <v>1</v>
      </c>
      <c r="C210">
        <f>MATCH(A210,PitRawData!$A$1:$AMK$1,0)</f>
        <v>231</v>
      </c>
      <c r="D210">
        <f>INDEX(PitRawData!$A$1:$AMK$3,3,MATCH(DO_NOT_EDIT!A210,PitRawData!$A$1:$AMK$1,0))</f>
        <v>0</v>
      </c>
      <c r="E210" t="s">
        <v>744</v>
      </c>
    </row>
    <row r="211" spans="1:5" x14ac:dyDescent="0.2">
      <c r="A211" t="s">
        <v>515</v>
      </c>
      <c r="B211">
        <f>COUNTIF(PitRawData!$1:$1,DO_NOT_EDIT!A211)</f>
        <v>1</v>
      </c>
      <c r="C211">
        <f>MATCH(A211,PitRawData!$A$1:$AMK$1,0)</f>
        <v>166</v>
      </c>
      <c r="D211">
        <f>INDEX(PitRawData!$A$1:$AMK$3,3,MATCH(DO_NOT_EDIT!A211,PitRawData!$A$1:$AMK$1,0))</f>
        <v>2</v>
      </c>
      <c r="E211" t="s">
        <v>744</v>
      </c>
    </row>
    <row r="212" spans="1:5" x14ac:dyDescent="0.2">
      <c r="A212" t="s">
        <v>492</v>
      </c>
      <c r="B212">
        <f>COUNTIF(PitRawData!$1:$1,DO_NOT_EDIT!A212)</f>
        <v>1</v>
      </c>
      <c r="C212">
        <f>MATCH(A212,PitRawData!$A$1:$AMK$1,0)</f>
        <v>189</v>
      </c>
      <c r="D212">
        <f>INDEX(PitRawData!$A$1:$AMK$3,3,MATCH(DO_NOT_EDIT!A212,PitRawData!$A$1:$AMK$1,0))</f>
        <v>1</v>
      </c>
      <c r="E212" t="s">
        <v>744</v>
      </c>
    </row>
    <row r="213" spans="1:5" x14ac:dyDescent="0.2">
      <c r="A213" t="s">
        <v>470</v>
      </c>
      <c r="B213">
        <f>COUNTIF(PitRawData!$1:$1,DO_NOT_EDIT!A213)</f>
        <v>1</v>
      </c>
      <c r="C213">
        <f>MATCH(A213,PitRawData!$A$1:$AMK$1,0)</f>
        <v>211</v>
      </c>
      <c r="D213">
        <f>INDEX(PitRawData!$A$1:$AMK$3,3,MATCH(DO_NOT_EDIT!A213,PitRawData!$A$1:$AMK$1,0))</f>
        <v>0</v>
      </c>
      <c r="E213" t="s">
        <v>744</v>
      </c>
    </row>
    <row r="214" spans="1:5" x14ac:dyDescent="0.2">
      <c r="A214" t="s">
        <v>447</v>
      </c>
      <c r="B214">
        <f>COUNTIF(PitRawData!$1:$1,DO_NOT_EDIT!A214)</f>
        <v>1</v>
      </c>
      <c r="C214">
        <f>MATCH(A214,PitRawData!$A$1:$AMK$1,0)</f>
        <v>234</v>
      </c>
      <c r="D214">
        <f>INDEX(PitRawData!$A$1:$AMK$3,3,MATCH(DO_NOT_EDIT!A214,PitRawData!$A$1:$AMK$1,0))</f>
        <v>1</v>
      </c>
      <c r="E214" t="s">
        <v>744</v>
      </c>
    </row>
    <row r="215" spans="1:5" x14ac:dyDescent="0.2">
      <c r="A215" t="s">
        <v>516</v>
      </c>
      <c r="B215">
        <f>COUNTIF(PitRawData!$1:$1,DO_NOT_EDIT!A215)</f>
        <v>1</v>
      </c>
      <c r="C215">
        <f>MATCH(A215,PitRawData!$A$1:$AMK$1,0)</f>
        <v>165</v>
      </c>
      <c r="D215">
        <f>INDEX(PitRawData!$A$1:$AMK$3,3,MATCH(DO_NOT_EDIT!A215,PitRawData!$A$1:$AMK$1,0))</f>
        <v>0</v>
      </c>
      <c r="E215" t="s">
        <v>744</v>
      </c>
    </row>
    <row r="216" spans="1:5" x14ac:dyDescent="0.2">
      <c r="A216" t="s">
        <v>493</v>
      </c>
      <c r="B216">
        <f>COUNTIF(PitRawData!$1:$1,DO_NOT_EDIT!A216)</f>
        <v>1</v>
      </c>
      <c r="C216">
        <f>MATCH(A216,PitRawData!$A$1:$AMK$1,0)</f>
        <v>188</v>
      </c>
      <c r="D216">
        <f>INDEX(PitRawData!$A$1:$AMK$3,3,MATCH(DO_NOT_EDIT!A216,PitRawData!$A$1:$AMK$1,0))</f>
        <v>0</v>
      </c>
      <c r="E216" t="s">
        <v>744</v>
      </c>
    </row>
    <row r="217" spans="1:5" x14ac:dyDescent="0.2">
      <c r="A217" t="s">
        <v>471</v>
      </c>
      <c r="B217">
        <f>COUNTIF(PitRawData!$1:$1,DO_NOT_EDIT!A217)</f>
        <v>1</v>
      </c>
      <c r="C217">
        <f>MATCH(A217,PitRawData!$A$1:$AMK$1,0)</f>
        <v>210</v>
      </c>
      <c r="D217">
        <f>INDEX(PitRawData!$A$1:$AMK$3,3,MATCH(DO_NOT_EDIT!A217,PitRawData!$A$1:$AMK$1,0))</f>
        <v>0</v>
      </c>
      <c r="E217" t="s">
        <v>744</v>
      </c>
    </row>
    <row r="218" spans="1:5" x14ac:dyDescent="0.2">
      <c r="A218" t="s">
        <v>448</v>
      </c>
      <c r="B218">
        <f>COUNTIF(PitRawData!$1:$1,DO_NOT_EDIT!A218)</f>
        <v>1</v>
      </c>
      <c r="C218">
        <f>MATCH(A218,PitRawData!$A$1:$AMK$1,0)</f>
        <v>233</v>
      </c>
      <c r="D218">
        <f>INDEX(PitRawData!$A$1:$AMK$3,3,MATCH(DO_NOT_EDIT!A218,PitRawData!$A$1:$AMK$1,0))</f>
        <v>0</v>
      </c>
      <c r="E218" t="s">
        <v>744</v>
      </c>
    </row>
    <row r="219" spans="1:5" x14ac:dyDescent="0.2">
      <c r="A219" t="s">
        <v>513</v>
      </c>
      <c r="B219">
        <f>COUNTIF(PitRawData!$1:$1,DO_NOT_EDIT!A219)</f>
        <v>1</v>
      </c>
      <c r="C219">
        <f>MATCH(A219,PitRawData!$A$1:$AMK$1,0)</f>
        <v>168</v>
      </c>
      <c r="D219">
        <f>INDEX(PitRawData!$A$1:$AMK$3,3,MATCH(DO_NOT_EDIT!A219,PitRawData!$A$1:$AMK$1,0))</f>
        <v>218</v>
      </c>
      <c r="E219" t="s">
        <v>744</v>
      </c>
    </row>
    <row r="220" spans="1:5" x14ac:dyDescent="0.2">
      <c r="A220" t="s">
        <v>490</v>
      </c>
      <c r="B220">
        <f>COUNTIF(PitRawData!$1:$1,DO_NOT_EDIT!A220)</f>
        <v>1</v>
      </c>
      <c r="C220">
        <f>MATCH(A220,PitRawData!$A$1:$AMK$1,0)</f>
        <v>191</v>
      </c>
      <c r="D220">
        <f>INDEX(PitRawData!$A$1:$AMK$3,3,MATCH(DO_NOT_EDIT!A220,PitRawData!$A$1:$AMK$1,0))</f>
        <v>31</v>
      </c>
      <c r="E220" t="s">
        <v>744</v>
      </c>
    </row>
    <row r="221" spans="1:5" x14ac:dyDescent="0.2">
      <c r="A221" t="s">
        <v>468</v>
      </c>
      <c r="B221">
        <f>COUNTIF(PitRawData!$1:$1,DO_NOT_EDIT!A221)</f>
        <v>1</v>
      </c>
      <c r="C221">
        <f>MATCH(A221,PitRawData!$A$1:$AMK$1,0)</f>
        <v>213</v>
      </c>
      <c r="D221">
        <f>INDEX(PitRawData!$A$1:$AMK$3,3,MATCH(DO_NOT_EDIT!A221,PitRawData!$A$1:$AMK$1,0))</f>
        <v>0</v>
      </c>
      <c r="E221" t="s">
        <v>744</v>
      </c>
    </row>
    <row r="222" spans="1:5" x14ac:dyDescent="0.2">
      <c r="A222" t="s">
        <v>445</v>
      </c>
      <c r="B222">
        <f>COUNTIF(PitRawData!$1:$1,DO_NOT_EDIT!A222)</f>
        <v>1</v>
      </c>
      <c r="C222">
        <f>MATCH(A222,PitRawData!$A$1:$AMK$1,0)</f>
        <v>236</v>
      </c>
      <c r="D222">
        <f>INDEX(PitRawData!$A$1:$AMK$3,3,MATCH(DO_NOT_EDIT!A222,PitRawData!$A$1:$AMK$1,0))</f>
        <v>69</v>
      </c>
      <c r="E222" t="s">
        <v>744</v>
      </c>
    </row>
    <row r="223" spans="1:5" x14ac:dyDescent="0.2">
      <c r="A223" t="s">
        <v>514</v>
      </c>
      <c r="B223">
        <f>COUNTIF(PitRawData!$1:$1,DO_NOT_EDIT!A223)</f>
        <v>1</v>
      </c>
      <c r="C223">
        <f>MATCH(A223,PitRawData!$A$1:$AMK$1,0)</f>
        <v>167</v>
      </c>
      <c r="D223">
        <f>INDEX(PitRawData!$A$1:$AMK$3,3,MATCH(DO_NOT_EDIT!A223,PitRawData!$A$1:$AMK$1,0))</f>
        <v>0</v>
      </c>
      <c r="E223" t="s">
        <v>744</v>
      </c>
    </row>
    <row r="224" spans="1:5" x14ac:dyDescent="0.2">
      <c r="A224" t="s">
        <v>491</v>
      </c>
      <c r="B224">
        <f>COUNTIF(PitRawData!$1:$1,DO_NOT_EDIT!A224)</f>
        <v>1</v>
      </c>
      <c r="C224">
        <f>MATCH(A224,PitRawData!$A$1:$AMK$1,0)</f>
        <v>190</v>
      </c>
      <c r="D224">
        <f>INDEX(PitRawData!$A$1:$AMK$3,3,MATCH(DO_NOT_EDIT!A224,PitRawData!$A$1:$AMK$1,0))</f>
        <v>1</v>
      </c>
      <c r="E224" t="s">
        <v>744</v>
      </c>
    </row>
    <row r="225" spans="1:5" x14ac:dyDescent="0.2">
      <c r="A225" t="s">
        <v>469</v>
      </c>
      <c r="B225">
        <f>COUNTIF(PitRawData!$1:$1,DO_NOT_EDIT!A225)</f>
        <v>1</v>
      </c>
      <c r="C225">
        <f>MATCH(A225,PitRawData!$A$1:$AMK$1,0)</f>
        <v>212</v>
      </c>
      <c r="D225">
        <f>INDEX(PitRawData!$A$1:$AMK$3,3,MATCH(DO_NOT_EDIT!A225,PitRawData!$A$1:$AMK$1,0))</f>
        <v>0</v>
      </c>
      <c r="E225" t="s">
        <v>744</v>
      </c>
    </row>
    <row r="226" spans="1:5" x14ac:dyDescent="0.2">
      <c r="A226" t="s">
        <v>446</v>
      </c>
      <c r="B226">
        <f>COUNTIF(PitRawData!$1:$1,DO_NOT_EDIT!A226)</f>
        <v>1</v>
      </c>
      <c r="C226">
        <f>MATCH(A226,PitRawData!$A$1:$AMK$1,0)</f>
        <v>235</v>
      </c>
      <c r="D226">
        <f>INDEX(PitRawData!$A$1:$AMK$3,3,MATCH(DO_NOT_EDIT!A226,PitRawData!$A$1:$AMK$1,0))</f>
        <v>0</v>
      </c>
      <c r="E226" t="s">
        <v>744</v>
      </c>
    </row>
    <row r="227" spans="1:5" x14ac:dyDescent="0.2">
      <c r="A227" t="s">
        <v>519</v>
      </c>
      <c r="B227">
        <f>COUNTIF(PitRawData!$1:$1,DO_NOT_EDIT!A227)</f>
        <v>1</v>
      </c>
      <c r="C227">
        <f>MATCH(A227,PitRawData!$A$1:$AMK$1,0)</f>
        <v>162</v>
      </c>
      <c r="D227">
        <f>INDEX(PitRawData!$A$1:$AMK$3,3,MATCH(DO_NOT_EDIT!A227,PitRawData!$A$1:$AMK$1,0))</f>
        <v>30</v>
      </c>
      <c r="E227" t="s">
        <v>744</v>
      </c>
    </row>
    <row r="228" spans="1:5" x14ac:dyDescent="0.2">
      <c r="A228" t="s">
        <v>496</v>
      </c>
      <c r="B228">
        <f>COUNTIF(PitRawData!$1:$1,DO_NOT_EDIT!A228)</f>
        <v>1</v>
      </c>
      <c r="C228">
        <f>MATCH(A228,PitRawData!$A$1:$AMK$1,0)</f>
        <v>185</v>
      </c>
      <c r="D228">
        <f>INDEX(PitRawData!$A$1:$AMK$3,3,MATCH(DO_NOT_EDIT!A228,PitRawData!$A$1:$AMK$1,0))</f>
        <v>0</v>
      </c>
      <c r="E228" t="s">
        <v>744</v>
      </c>
    </row>
    <row r="229" spans="1:5" x14ac:dyDescent="0.2">
      <c r="A229" t="s">
        <v>474</v>
      </c>
      <c r="B229">
        <f>COUNTIF(PitRawData!$1:$1,DO_NOT_EDIT!A229)</f>
        <v>1</v>
      </c>
      <c r="C229">
        <f>MATCH(A229,PitRawData!$A$1:$AMK$1,0)</f>
        <v>207</v>
      </c>
      <c r="D229">
        <f>INDEX(PitRawData!$A$1:$AMK$3,3,MATCH(DO_NOT_EDIT!A229,PitRawData!$A$1:$AMK$1,0))</f>
        <v>0</v>
      </c>
      <c r="E229" t="s">
        <v>744</v>
      </c>
    </row>
    <row r="230" spans="1:5" x14ac:dyDescent="0.2">
      <c r="A230" t="s">
        <v>451</v>
      </c>
      <c r="B230">
        <f>COUNTIF(PitRawData!$1:$1,DO_NOT_EDIT!A230)</f>
        <v>1</v>
      </c>
      <c r="C230">
        <f>MATCH(A230,PitRawData!$A$1:$AMK$1,0)</f>
        <v>230</v>
      </c>
      <c r="D230">
        <f>INDEX(PitRawData!$A$1:$AMK$3,3,MATCH(DO_NOT_EDIT!A230,PitRawData!$A$1:$AMK$1,0))</f>
        <v>1</v>
      </c>
      <c r="E230" t="s">
        <v>744</v>
      </c>
    </row>
    <row r="231" spans="1:5" x14ac:dyDescent="0.2">
      <c r="A231" t="s">
        <v>511</v>
      </c>
      <c r="B231">
        <f>COUNTIF(PitRawData!$1:$1,DO_NOT_EDIT!A231)</f>
        <v>1</v>
      </c>
      <c r="C231">
        <f>MATCH(A231,PitRawData!$A$1:$AMK$1,0)</f>
        <v>170</v>
      </c>
      <c r="D231">
        <f>INDEX(PitRawData!$A$1:$AMK$3,3,MATCH(DO_NOT_EDIT!A231,PitRawData!$A$1:$AMK$1,0))</f>
        <v>1</v>
      </c>
      <c r="E231" t="s">
        <v>744</v>
      </c>
    </row>
    <row r="232" spans="1:5" x14ac:dyDescent="0.2">
      <c r="A232" t="s">
        <v>488</v>
      </c>
      <c r="B232">
        <f>COUNTIF(PitRawData!$1:$1,DO_NOT_EDIT!A232)</f>
        <v>1</v>
      </c>
      <c r="C232">
        <f>MATCH(A232,PitRawData!$A$1:$AMK$1,0)</f>
        <v>193</v>
      </c>
      <c r="D232">
        <f>INDEX(PitRawData!$A$1:$AMK$3,3,MATCH(DO_NOT_EDIT!A232,PitRawData!$A$1:$AMK$1,0))</f>
        <v>0</v>
      </c>
      <c r="E232" t="s">
        <v>744</v>
      </c>
    </row>
    <row r="233" spans="1:5" x14ac:dyDescent="0.2">
      <c r="A233" t="s">
        <v>466</v>
      </c>
      <c r="B233">
        <f>COUNTIF(PitRawData!$1:$1,DO_NOT_EDIT!A233)</f>
        <v>1</v>
      </c>
      <c r="C233">
        <f>MATCH(A233,PitRawData!$A$1:$AMK$1,0)</f>
        <v>215</v>
      </c>
      <c r="D233">
        <f>INDEX(PitRawData!$A$1:$AMK$3,3,MATCH(DO_NOT_EDIT!A233,PitRawData!$A$1:$AMK$1,0))</f>
        <v>0</v>
      </c>
      <c r="E233" t="s">
        <v>744</v>
      </c>
    </row>
    <row r="234" spans="1:5" x14ac:dyDescent="0.2">
      <c r="A234" t="s">
        <v>443</v>
      </c>
      <c r="B234">
        <f>COUNTIF(PitRawData!$1:$1,DO_NOT_EDIT!A234)</f>
        <v>1</v>
      </c>
      <c r="C234">
        <f>MATCH(A234,PitRawData!$A$1:$AMK$1,0)</f>
        <v>238</v>
      </c>
      <c r="D234">
        <f>INDEX(PitRawData!$A$1:$AMK$3,3,MATCH(DO_NOT_EDIT!A234,PitRawData!$A$1:$AMK$1,0))</f>
        <v>1</v>
      </c>
      <c r="E234" t="s">
        <v>744</v>
      </c>
    </row>
    <row r="235" spans="1:5" x14ac:dyDescent="0.2">
      <c r="A235" t="s">
        <v>512</v>
      </c>
      <c r="B235">
        <f>COUNTIF(PitRawData!$1:$1,DO_NOT_EDIT!A235)</f>
        <v>1</v>
      </c>
      <c r="C235">
        <f>MATCH(A235,PitRawData!$A$1:$AMK$1,0)</f>
        <v>169</v>
      </c>
      <c r="D235">
        <f>INDEX(PitRawData!$A$1:$AMK$3,3,MATCH(DO_NOT_EDIT!A235,PitRawData!$A$1:$AMK$1,0))</f>
        <v>0</v>
      </c>
      <c r="E235" t="s">
        <v>744</v>
      </c>
    </row>
    <row r="236" spans="1:5" x14ac:dyDescent="0.2">
      <c r="A236" t="s">
        <v>489</v>
      </c>
      <c r="B236">
        <f>COUNTIF(PitRawData!$1:$1,DO_NOT_EDIT!A236)</f>
        <v>1</v>
      </c>
      <c r="C236">
        <f>MATCH(A236,PitRawData!$A$1:$AMK$1,0)</f>
        <v>192</v>
      </c>
      <c r="D236">
        <f>INDEX(PitRawData!$A$1:$AMK$3,3,MATCH(DO_NOT_EDIT!A236,PitRawData!$A$1:$AMK$1,0))</f>
        <v>0</v>
      </c>
      <c r="E236" t="s">
        <v>744</v>
      </c>
    </row>
    <row r="237" spans="1:5" x14ac:dyDescent="0.2">
      <c r="A237" t="s">
        <v>467</v>
      </c>
      <c r="B237">
        <f>COUNTIF(PitRawData!$1:$1,DO_NOT_EDIT!A237)</f>
        <v>1</v>
      </c>
      <c r="C237">
        <f>MATCH(A237,PitRawData!$A$1:$AMK$1,0)</f>
        <v>214</v>
      </c>
      <c r="D237">
        <f>INDEX(PitRawData!$A$1:$AMK$3,3,MATCH(DO_NOT_EDIT!A237,PitRawData!$A$1:$AMK$1,0))</f>
        <v>0</v>
      </c>
      <c r="E237" t="s">
        <v>744</v>
      </c>
    </row>
    <row r="238" spans="1:5" x14ac:dyDescent="0.2">
      <c r="A238" t="s">
        <v>444</v>
      </c>
      <c r="B238">
        <f>COUNTIF(PitRawData!$1:$1,DO_NOT_EDIT!A238)</f>
        <v>1</v>
      </c>
      <c r="C238">
        <f>MATCH(A238,PitRawData!$A$1:$AMK$1,0)</f>
        <v>237</v>
      </c>
      <c r="D238">
        <f>INDEX(PitRawData!$A$1:$AMK$3,3,MATCH(DO_NOT_EDIT!A238,PitRawData!$A$1:$AMK$1,0))</f>
        <v>0</v>
      </c>
      <c r="E238" t="s">
        <v>744</v>
      </c>
    </row>
    <row r="239" spans="1:5" x14ac:dyDescent="0.2">
      <c r="A239" t="s">
        <v>507</v>
      </c>
      <c r="B239">
        <f>COUNTIF(PitRawData!$1:$1,DO_NOT_EDIT!A239)</f>
        <v>1</v>
      </c>
      <c r="C239">
        <f>MATCH(A239,PitRawData!$A$1:$AMK$1,0)</f>
        <v>174</v>
      </c>
      <c r="D239">
        <f>INDEX(PitRawData!$A$1:$AMK$3,3,MATCH(DO_NOT_EDIT!A239,PitRawData!$A$1:$AMK$1,0))</f>
        <v>2</v>
      </c>
      <c r="E239" t="s">
        <v>744</v>
      </c>
    </row>
    <row r="240" spans="1:5" x14ac:dyDescent="0.2">
      <c r="A240" t="s">
        <v>484</v>
      </c>
      <c r="B240">
        <f>COUNTIF(PitRawData!$1:$1,DO_NOT_EDIT!A240)</f>
        <v>1</v>
      </c>
      <c r="C240">
        <f>MATCH(A240,PitRawData!$A$1:$AMK$1,0)</f>
        <v>197</v>
      </c>
      <c r="D240">
        <f>INDEX(PitRawData!$A$1:$AMK$3,3,MATCH(DO_NOT_EDIT!A240,PitRawData!$A$1:$AMK$1,0))</f>
        <v>0</v>
      </c>
      <c r="E240" t="s">
        <v>744</v>
      </c>
    </row>
    <row r="241" spans="1:5" x14ac:dyDescent="0.2">
      <c r="A241" t="s">
        <v>462</v>
      </c>
      <c r="B241">
        <f>COUNTIF(PitRawData!$1:$1,DO_NOT_EDIT!A241)</f>
        <v>1</v>
      </c>
      <c r="C241">
        <f>MATCH(A241,PitRawData!$A$1:$AMK$1,0)</f>
        <v>219</v>
      </c>
      <c r="D241">
        <f>INDEX(PitRawData!$A$1:$AMK$3,3,MATCH(DO_NOT_EDIT!A241,PitRawData!$A$1:$AMK$1,0))</f>
        <v>0</v>
      </c>
      <c r="E241" t="s">
        <v>744</v>
      </c>
    </row>
    <row r="242" spans="1:5" x14ac:dyDescent="0.2">
      <c r="A242" t="s">
        <v>439</v>
      </c>
      <c r="B242">
        <f>COUNTIF(PitRawData!$1:$1,DO_NOT_EDIT!A242)</f>
        <v>1</v>
      </c>
      <c r="C242">
        <f>MATCH(A242,PitRawData!$A$1:$AMK$1,0)</f>
        <v>242</v>
      </c>
      <c r="D242">
        <f>INDEX(PitRawData!$A$1:$AMK$3,3,MATCH(DO_NOT_EDIT!A242,PitRawData!$A$1:$AMK$1,0))</f>
        <v>25</v>
      </c>
      <c r="E242" t="s">
        <v>744</v>
      </c>
    </row>
    <row r="243" spans="1:5" x14ac:dyDescent="0.2">
      <c r="A243" t="s">
        <v>508</v>
      </c>
      <c r="B243">
        <f>COUNTIF(PitRawData!$1:$1,DO_NOT_EDIT!A243)</f>
        <v>1</v>
      </c>
      <c r="C243">
        <f>MATCH(A243,PitRawData!$A$1:$AMK$1,0)</f>
        <v>173</v>
      </c>
      <c r="D243">
        <f>INDEX(PitRawData!$A$1:$AMK$3,3,MATCH(DO_NOT_EDIT!A243,PitRawData!$A$1:$AMK$1,0))</f>
        <v>2</v>
      </c>
      <c r="E243" t="s">
        <v>744</v>
      </c>
    </row>
    <row r="244" spans="1:5" x14ac:dyDescent="0.2">
      <c r="A244" t="s">
        <v>485</v>
      </c>
      <c r="B244">
        <f>COUNTIF(PitRawData!$1:$1,DO_NOT_EDIT!A244)</f>
        <v>1</v>
      </c>
      <c r="C244">
        <f>MATCH(A244,PitRawData!$A$1:$AMK$1,0)</f>
        <v>196</v>
      </c>
      <c r="D244">
        <f>INDEX(PitRawData!$A$1:$AMK$3,3,MATCH(DO_NOT_EDIT!A244,PitRawData!$A$1:$AMK$1,0))</f>
        <v>2</v>
      </c>
      <c r="E244" t="s">
        <v>744</v>
      </c>
    </row>
    <row r="245" spans="1:5" x14ac:dyDescent="0.2">
      <c r="A245" t="s">
        <v>463</v>
      </c>
      <c r="B245">
        <f>COUNTIF(PitRawData!$1:$1,DO_NOT_EDIT!A245)</f>
        <v>1</v>
      </c>
      <c r="C245">
        <f>MATCH(A245,PitRawData!$A$1:$AMK$1,0)</f>
        <v>218</v>
      </c>
      <c r="D245">
        <f>INDEX(PitRawData!$A$1:$AMK$3,3,MATCH(DO_NOT_EDIT!A245,PitRawData!$A$1:$AMK$1,0))</f>
        <v>0</v>
      </c>
      <c r="E245" t="s">
        <v>744</v>
      </c>
    </row>
    <row r="246" spans="1:5" x14ac:dyDescent="0.2">
      <c r="A246" t="s">
        <v>440</v>
      </c>
      <c r="B246">
        <f>COUNTIF(PitRawData!$1:$1,DO_NOT_EDIT!A246)</f>
        <v>1</v>
      </c>
      <c r="C246">
        <f>MATCH(A246,PitRawData!$A$1:$AMK$1,0)</f>
        <v>241</v>
      </c>
      <c r="D246">
        <f>INDEX(PitRawData!$A$1:$AMK$3,3,MATCH(DO_NOT_EDIT!A246,PitRawData!$A$1:$AMK$1,0))</f>
        <v>0</v>
      </c>
      <c r="E246" t="s">
        <v>744</v>
      </c>
    </row>
    <row r="247" spans="1:5" x14ac:dyDescent="0.2">
      <c r="A247" t="s">
        <v>505</v>
      </c>
      <c r="B247">
        <f>COUNTIF(PitRawData!$1:$1,DO_NOT_EDIT!A247)</f>
        <v>1</v>
      </c>
      <c r="C247">
        <f>MATCH(A247,PitRawData!$A$1:$AMK$1,0)</f>
        <v>176</v>
      </c>
      <c r="D247">
        <f>INDEX(PitRawData!$A$1:$AMK$3,3,MATCH(DO_NOT_EDIT!A247,PitRawData!$A$1:$AMK$1,0))</f>
        <v>1166</v>
      </c>
      <c r="E247" t="s">
        <v>744</v>
      </c>
    </row>
    <row r="248" spans="1:5" x14ac:dyDescent="0.2">
      <c r="A248" t="s">
        <v>482</v>
      </c>
      <c r="B248">
        <f>COUNTIF(PitRawData!$1:$1,DO_NOT_EDIT!A248)</f>
        <v>1</v>
      </c>
      <c r="C248">
        <f>MATCH(A248,PitRawData!$A$1:$AMK$1,0)</f>
        <v>199</v>
      </c>
      <c r="D248">
        <f>INDEX(PitRawData!$A$1:$AMK$3,3,MATCH(DO_NOT_EDIT!A248,PitRawData!$A$1:$AMK$1,0))</f>
        <v>196</v>
      </c>
      <c r="E248" t="s">
        <v>744</v>
      </c>
    </row>
    <row r="249" spans="1:5" x14ac:dyDescent="0.2">
      <c r="A249" t="s">
        <v>460</v>
      </c>
      <c r="B249">
        <f>COUNTIF(PitRawData!$1:$1,DO_NOT_EDIT!A249)</f>
        <v>1</v>
      </c>
      <c r="C249">
        <f>MATCH(A249,PitRawData!$A$1:$AMK$1,0)</f>
        <v>221</v>
      </c>
      <c r="D249">
        <f>INDEX(PitRawData!$A$1:$AMK$3,3,MATCH(DO_NOT_EDIT!A249,PitRawData!$A$1:$AMK$1,0))</f>
        <v>0</v>
      </c>
      <c r="E249" t="s">
        <v>744</v>
      </c>
    </row>
    <row r="250" spans="1:5" x14ac:dyDescent="0.2">
      <c r="A250" t="s">
        <v>437</v>
      </c>
      <c r="B250">
        <f>COUNTIF(PitRawData!$1:$1,DO_NOT_EDIT!A250)</f>
        <v>1</v>
      </c>
      <c r="C250">
        <f>MATCH(A250,PitRawData!$A$1:$AMK$1,0)</f>
        <v>244</v>
      </c>
      <c r="D250">
        <f>INDEX(PitRawData!$A$1:$AMK$3,3,MATCH(DO_NOT_EDIT!A250,PitRawData!$A$1:$AMK$1,0))</f>
        <v>1050</v>
      </c>
      <c r="E250" t="s">
        <v>744</v>
      </c>
    </row>
    <row r="251" spans="1:5" x14ac:dyDescent="0.2">
      <c r="A251" t="s">
        <v>506</v>
      </c>
      <c r="B251">
        <f>COUNTIF(PitRawData!$1:$1,DO_NOT_EDIT!A251)</f>
        <v>1</v>
      </c>
      <c r="C251">
        <f>MATCH(A251,PitRawData!$A$1:$AMK$1,0)</f>
        <v>175</v>
      </c>
      <c r="D251">
        <f>INDEX(PitRawData!$A$1:$AMK$3,3,MATCH(DO_NOT_EDIT!A251,PitRawData!$A$1:$AMK$1,0))</f>
        <v>15</v>
      </c>
      <c r="E251" t="s">
        <v>744</v>
      </c>
    </row>
    <row r="252" spans="1:5" x14ac:dyDescent="0.2">
      <c r="A252" t="s">
        <v>483</v>
      </c>
      <c r="B252">
        <f>COUNTIF(PitRawData!$1:$1,DO_NOT_EDIT!A252)</f>
        <v>1</v>
      </c>
      <c r="C252">
        <f>MATCH(A252,PitRawData!$A$1:$AMK$1,0)</f>
        <v>198</v>
      </c>
      <c r="D252">
        <f>INDEX(PitRawData!$A$1:$AMK$3,3,MATCH(DO_NOT_EDIT!A252,PitRawData!$A$1:$AMK$1,0))</f>
        <v>2</v>
      </c>
      <c r="E252" t="s">
        <v>744</v>
      </c>
    </row>
    <row r="253" spans="1:5" x14ac:dyDescent="0.2">
      <c r="A253" t="s">
        <v>461</v>
      </c>
      <c r="B253">
        <f>COUNTIF(PitRawData!$1:$1,DO_NOT_EDIT!A253)</f>
        <v>1</v>
      </c>
      <c r="C253">
        <f>MATCH(A253,PitRawData!$A$1:$AMK$1,0)</f>
        <v>220</v>
      </c>
      <c r="D253">
        <f>INDEX(PitRawData!$A$1:$AMK$3,3,MATCH(DO_NOT_EDIT!A253,PitRawData!$A$1:$AMK$1,0))</f>
        <v>0</v>
      </c>
      <c r="E253" t="s">
        <v>744</v>
      </c>
    </row>
    <row r="254" spans="1:5" x14ac:dyDescent="0.2">
      <c r="A254" t="s">
        <v>438</v>
      </c>
      <c r="B254">
        <f>COUNTIF(PitRawData!$1:$1,DO_NOT_EDIT!A254)</f>
        <v>1</v>
      </c>
      <c r="C254">
        <f>MATCH(A254,PitRawData!$A$1:$AMK$1,0)</f>
        <v>243</v>
      </c>
      <c r="D254">
        <f>INDEX(PitRawData!$A$1:$AMK$3,3,MATCH(DO_NOT_EDIT!A254,PitRawData!$A$1:$AMK$1,0))</f>
        <v>0</v>
      </c>
      <c r="E254" t="s">
        <v>744</v>
      </c>
    </row>
    <row r="255" spans="1:5" x14ac:dyDescent="0.2">
      <c r="A255" t="s">
        <v>510</v>
      </c>
      <c r="B255">
        <f>COUNTIF(PitRawData!$1:$1,DO_NOT_EDIT!A255)</f>
        <v>1</v>
      </c>
      <c r="C255">
        <f>MATCH(A255,PitRawData!$A$1:$AMK$1,0)</f>
        <v>171</v>
      </c>
      <c r="D255">
        <f>INDEX(PitRawData!$A$1:$AMK$3,3,MATCH(DO_NOT_EDIT!A255,PitRawData!$A$1:$AMK$1,0))</f>
        <v>1</v>
      </c>
      <c r="E255" t="s">
        <v>744</v>
      </c>
    </row>
    <row r="256" spans="1:5" x14ac:dyDescent="0.2">
      <c r="A256" t="s">
        <v>487</v>
      </c>
      <c r="B256">
        <f>COUNTIF(PitRawData!$1:$1,DO_NOT_EDIT!A256)</f>
        <v>1</v>
      </c>
      <c r="C256">
        <f>MATCH(A256,PitRawData!$A$1:$AMK$1,0)</f>
        <v>194</v>
      </c>
      <c r="D256">
        <f>INDEX(PitRawData!$A$1:$AMK$3,3,MATCH(DO_NOT_EDIT!A256,PitRawData!$A$1:$AMK$1,0))</f>
        <v>1</v>
      </c>
      <c r="E256" t="s">
        <v>744</v>
      </c>
    </row>
    <row r="257" spans="1:5" x14ac:dyDescent="0.2">
      <c r="A257" t="s">
        <v>465</v>
      </c>
      <c r="B257">
        <f>COUNTIF(PitRawData!$1:$1,DO_NOT_EDIT!A257)</f>
        <v>1</v>
      </c>
      <c r="C257">
        <f>MATCH(A257,PitRawData!$A$1:$AMK$1,0)</f>
        <v>216</v>
      </c>
      <c r="D257">
        <f>INDEX(PitRawData!$A$1:$AMK$3,3,MATCH(DO_NOT_EDIT!A257,PitRawData!$A$1:$AMK$1,0))</f>
        <v>0</v>
      </c>
      <c r="E257" t="s">
        <v>744</v>
      </c>
    </row>
    <row r="258" spans="1:5" x14ac:dyDescent="0.2">
      <c r="A258" t="s">
        <v>442</v>
      </c>
      <c r="B258">
        <f>COUNTIF(PitRawData!$1:$1,DO_NOT_EDIT!A258)</f>
        <v>1</v>
      </c>
      <c r="C258">
        <f>MATCH(A258,PitRawData!$A$1:$AMK$1,0)</f>
        <v>239</v>
      </c>
      <c r="D258">
        <f>INDEX(PitRawData!$A$1:$AMK$3,3,MATCH(DO_NOT_EDIT!A258,PitRawData!$A$1:$AMK$1,0))</f>
        <v>0</v>
      </c>
      <c r="E258" t="s">
        <v>744</v>
      </c>
    </row>
    <row r="259" spans="1:5" x14ac:dyDescent="0.2">
      <c r="A259" t="s">
        <v>509</v>
      </c>
      <c r="B259">
        <f>COUNTIF(PitRawData!$1:$1,DO_NOT_EDIT!A259)</f>
        <v>1</v>
      </c>
      <c r="C259">
        <f>MATCH(A259,PitRawData!$A$1:$AMK$1,0)</f>
        <v>172</v>
      </c>
      <c r="D259">
        <f>INDEX(PitRawData!$A$1:$AMK$3,3,MATCH(DO_NOT_EDIT!A259,PitRawData!$A$1:$AMK$1,0))</f>
        <v>34</v>
      </c>
      <c r="E259" t="s">
        <v>744</v>
      </c>
    </row>
    <row r="260" spans="1:5" x14ac:dyDescent="0.2">
      <c r="A260" t="s">
        <v>486</v>
      </c>
      <c r="B260">
        <f>COUNTIF(PitRawData!$1:$1,DO_NOT_EDIT!A260)</f>
        <v>1</v>
      </c>
      <c r="C260">
        <f>MATCH(A260,PitRawData!$A$1:$AMK$1,0)</f>
        <v>195</v>
      </c>
      <c r="D260">
        <f>INDEX(PitRawData!$A$1:$AMK$3,3,MATCH(DO_NOT_EDIT!A260,PitRawData!$A$1:$AMK$1,0))</f>
        <v>8</v>
      </c>
      <c r="E260" t="s">
        <v>744</v>
      </c>
    </row>
    <row r="261" spans="1:5" x14ac:dyDescent="0.2">
      <c r="A261" t="s">
        <v>464</v>
      </c>
      <c r="B261">
        <f>COUNTIF(PitRawData!$1:$1,DO_NOT_EDIT!A261)</f>
        <v>1</v>
      </c>
      <c r="C261">
        <f>MATCH(A261,PitRawData!$A$1:$AMK$1,0)</f>
        <v>217</v>
      </c>
      <c r="D261">
        <f>INDEX(PitRawData!$A$1:$AMK$3,3,MATCH(DO_NOT_EDIT!A261,PitRawData!$A$1:$AMK$1,0))</f>
        <v>0</v>
      </c>
      <c r="E261" t="s">
        <v>744</v>
      </c>
    </row>
    <row r="262" spans="1:5" x14ac:dyDescent="0.2">
      <c r="A262" t="s">
        <v>441</v>
      </c>
      <c r="B262">
        <f>COUNTIF(PitRawData!$1:$1,DO_NOT_EDIT!A262)</f>
        <v>1</v>
      </c>
      <c r="C262">
        <f>MATCH(A262,PitRawData!$A$1:$AMK$1,0)</f>
        <v>240</v>
      </c>
      <c r="D262">
        <f>INDEX(PitRawData!$A$1:$AMK$3,3,MATCH(DO_NOT_EDIT!A262,PitRawData!$A$1:$AMK$1,0))</f>
        <v>13</v>
      </c>
      <c r="E262" t="s">
        <v>744</v>
      </c>
    </row>
    <row r="263" spans="1:5" x14ac:dyDescent="0.2">
      <c r="A263" t="s">
        <v>504</v>
      </c>
      <c r="B263">
        <f>COUNTIF(PitRawData!$1:$1,DO_NOT_EDIT!A263)</f>
        <v>1</v>
      </c>
      <c r="C263">
        <f>MATCH(A263,PitRawData!$A$1:$AMK$1,0)</f>
        <v>177</v>
      </c>
      <c r="D263">
        <f>INDEX(PitRawData!$A$1:$AMK$3,3,MATCH(DO_NOT_EDIT!A263,PitRawData!$A$1:$AMK$1,0))</f>
        <v>270</v>
      </c>
      <c r="E263" t="s">
        <v>744</v>
      </c>
    </row>
    <row r="264" spans="1:5" x14ac:dyDescent="0.2">
      <c r="A264" t="s">
        <v>459</v>
      </c>
      <c r="B264">
        <f>COUNTIF(PitRawData!$1:$1,DO_NOT_EDIT!A264)</f>
        <v>1</v>
      </c>
      <c r="C264">
        <f>MATCH(A264,PitRawData!$A$1:$AMK$1,0)</f>
        <v>222</v>
      </c>
      <c r="D264">
        <f>INDEX(PitRawData!$A$1:$AMK$3,3,MATCH(DO_NOT_EDIT!A264,PitRawData!$A$1:$AMK$1,0))</f>
        <v>0</v>
      </c>
      <c r="E264" t="s">
        <v>744</v>
      </c>
    </row>
    <row r="265" spans="1:5" x14ac:dyDescent="0.2">
      <c r="A265" t="s">
        <v>436</v>
      </c>
      <c r="B265">
        <f>COUNTIF(PitRawData!$1:$1,DO_NOT_EDIT!A265)</f>
        <v>1</v>
      </c>
      <c r="C265">
        <f>MATCH(A265,PitRawData!$A$1:$AMK$1,0)</f>
        <v>245</v>
      </c>
      <c r="D265">
        <f>INDEX(PitRawData!$A$1:$AMK$3,3,MATCH(DO_NOT_EDIT!A265,PitRawData!$A$1:$AMK$1,0))</f>
        <v>226</v>
      </c>
      <c r="E265" t="s">
        <v>744</v>
      </c>
    </row>
    <row r="266" spans="1:5" x14ac:dyDescent="0.2">
      <c r="A266" t="s">
        <v>417</v>
      </c>
      <c r="B266">
        <f>COUNTIF(PitRawData!$1:$1,DO_NOT_EDIT!A266)</f>
        <v>1</v>
      </c>
      <c r="C266">
        <f>MATCH(A266,PitRawData!$A$1:$AMK$1,0)</f>
        <v>264</v>
      </c>
      <c r="D266">
        <f>INDEX(PitRawData!$A$1:$AMK$3,3,MATCH(DO_NOT_EDIT!A266,PitRawData!$A$1:$AMK$1,0))</f>
        <v>137</v>
      </c>
      <c r="E266" t="s">
        <v>745</v>
      </c>
    </row>
    <row r="267" spans="1:5" x14ac:dyDescent="0.2">
      <c r="A267" t="s">
        <v>398</v>
      </c>
      <c r="B267">
        <f>COUNTIF(PitRawData!$1:$1,DO_NOT_EDIT!A267)</f>
        <v>1</v>
      </c>
      <c r="C267">
        <f>MATCH(A267,PitRawData!$A$1:$AMK$1,0)</f>
        <v>283</v>
      </c>
      <c r="D267">
        <f>INDEX(PitRawData!$A$1:$AMK$3,3,MATCH(DO_NOT_EDIT!A267,PitRawData!$A$1:$AMK$1,0))</f>
        <v>61</v>
      </c>
      <c r="E267" t="s">
        <v>745</v>
      </c>
    </row>
    <row r="268" spans="1:5" x14ac:dyDescent="0.2">
      <c r="A268" t="s">
        <v>380</v>
      </c>
      <c r="B268">
        <f>COUNTIF(PitRawData!$1:$1,DO_NOT_EDIT!A268)</f>
        <v>1</v>
      </c>
      <c r="C268">
        <f>MATCH(A268,PitRawData!$A$1:$AMK$1,0)</f>
        <v>301</v>
      </c>
      <c r="D268">
        <f>INDEX(PitRawData!$A$1:$AMK$3,3,MATCH(DO_NOT_EDIT!A268,PitRawData!$A$1:$AMK$1,0))</f>
        <v>0</v>
      </c>
      <c r="E268" t="s">
        <v>745</v>
      </c>
    </row>
    <row r="269" spans="1:5" x14ac:dyDescent="0.2">
      <c r="A269" t="s">
        <v>361</v>
      </c>
      <c r="B269">
        <f>COUNTIF(PitRawData!$1:$1,DO_NOT_EDIT!A269)</f>
        <v>1</v>
      </c>
      <c r="C269">
        <f>MATCH(A269,PitRawData!$A$1:$AMK$1,0)</f>
        <v>320</v>
      </c>
      <c r="D269">
        <f>INDEX(PitRawData!$A$1:$AMK$3,3,MATCH(DO_NOT_EDIT!A269,PitRawData!$A$1:$AMK$1,0))</f>
        <v>65</v>
      </c>
      <c r="E269" t="s">
        <v>745</v>
      </c>
    </row>
    <row r="270" spans="1:5" x14ac:dyDescent="0.2">
      <c r="A270" t="s">
        <v>416</v>
      </c>
      <c r="B270">
        <f>COUNTIF(PitRawData!$1:$1,DO_NOT_EDIT!A270)</f>
        <v>1</v>
      </c>
      <c r="C270">
        <f>MATCH(A270,PitRawData!$A$1:$AMK$1,0)</f>
        <v>265</v>
      </c>
      <c r="D270">
        <f>INDEX(PitRawData!$A$1:$AMK$3,3,MATCH(DO_NOT_EDIT!A270,PitRawData!$A$1:$AMK$1,0))</f>
        <v>16</v>
      </c>
      <c r="E270" t="s">
        <v>745</v>
      </c>
    </row>
    <row r="271" spans="1:5" x14ac:dyDescent="0.2">
      <c r="A271" t="s">
        <v>397</v>
      </c>
      <c r="B271">
        <f>COUNTIF(PitRawData!$1:$1,DO_NOT_EDIT!A271)</f>
        <v>1</v>
      </c>
      <c r="C271">
        <f>MATCH(A271,PitRawData!$A$1:$AMK$1,0)</f>
        <v>284</v>
      </c>
      <c r="D271">
        <f>INDEX(PitRawData!$A$1:$AMK$3,3,MATCH(DO_NOT_EDIT!A271,PitRawData!$A$1:$AMK$1,0))</f>
        <v>4</v>
      </c>
      <c r="E271" t="s">
        <v>745</v>
      </c>
    </row>
    <row r="272" spans="1:5" x14ac:dyDescent="0.2">
      <c r="A272" t="s">
        <v>379</v>
      </c>
      <c r="B272">
        <f>COUNTIF(PitRawData!$1:$1,DO_NOT_EDIT!A272)</f>
        <v>1</v>
      </c>
      <c r="C272">
        <f>MATCH(A272,PitRawData!$A$1:$AMK$1,0)</f>
        <v>302</v>
      </c>
      <c r="D272">
        <f>INDEX(PitRawData!$A$1:$AMK$3,3,MATCH(DO_NOT_EDIT!A272,PitRawData!$A$1:$AMK$1,0))</f>
        <v>0</v>
      </c>
      <c r="E272" t="s">
        <v>745</v>
      </c>
    </row>
    <row r="273" spans="1:5" x14ac:dyDescent="0.2">
      <c r="A273" t="s">
        <v>360</v>
      </c>
      <c r="B273">
        <f>COUNTIF(PitRawData!$1:$1,DO_NOT_EDIT!A273)</f>
        <v>1</v>
      </c>
      <c r="C273">
        <f>MATCH(A273,PitRawData!$A$1:$AMK$1,0)</f>
        <v>321</v>
      </c>
      <c r="D273">
        <f>INDEX(PitRawData!$A$1:$AMK$3,3,MATCH(DO_NOT_EDIT!A273,PitRawData!$A$1:$AMK$1,0))</f>
        <v>0</v>
      </c>
      <c r="E273" t="s">
        <v>745</v>
      </c>
    </row>
    <row r="274" spans="1:5" x14ac:dyDescent="0.2">
      <c r="A274" t="s">
        <v>415</v>
      </c>
      <c r="B274">
        <f>COUNTIF(PitRawData!$1:$1,DO_NOT_EDIT!A274)</f>
        <v>1</v>
      </c>
      <c r="C274">
        <f>MATCH(A274,PitRawData!$A$1:$AMK$1,0)</f>
        <v>266</v>
      </c>
      <c r="D274">
        <f>INDEX(PitRawData!$A$1:$AMK$3,3,MATCH(DO_NOT_EDIT!A274,PitRawData!$A$1:$AMK$1,0))</f>
        <v>129</v>
      </c>
      <c r="E274" t="s">
        <v>745</v>
      </c>
    </row>
    <row r="275" spans="1:5" x14ac:dyDescent="0.2">
      <c r="A275" t="s">
        <v>396</v>
      </c>
      <c r="B275">
        <f>COUNTIF(PitRawData!$1:$1,DO_NOT_EDIT!A275)</f>
        <v>1</v>
      </c>
      <c r="C275">
        <f>MATCH(A275,PitRawData!$A$1:$AMK$1,0)</f>
        <v>285</v>
      </c>
      <c r="D275">
        <f>INDEX(PitRawData!$A$1:$AMK$3,3,MATCH(DO_NOT_EDIT!A275,PitRawData!$A$1:$AMK$1,0))</f>
        <v>60</v>
      </c>
      <c r="E275" t="s">
        <v>745</v>
      </c>
    </row>
    <row r="276" spans="1:5" x14ac:dyDescent="0.2">
      <c r="A276" t="s">
        <v>378</v>
      </c>
      <c r="B276">
        <f>COUNTIF(PitRawData!$1:$1,DO_NOT_EDIT!A276)</f>
        <v>1</v>
      </c>
      <c r="C276">
        <f>MATCH(A276,PitRawData!$A$1:$AMK$1,0)</f>
        <v>303</v>
      </c>
      <c r="D276">
        <f>INDEX(PitRawData!$A$1:$AMK$3,3,MATCH(DO_NOT_EDIT!A276,PitRawData!$A$1:$AMK$1,0))</f>
        <v>0</v>
      </c>
      <c r="E276" t="s">
        <v>745</v>
      </c>
    </row>
    <row r="277" spans="1:5" x14ac:dyDescent="0.2">
      <c r="A277" t="s">
        <v>359</v>
      </c>
      <c r="B277">
        <f>COUNTIF(PitRawData!$1:$1,DO_NOT_EDIT!A277)</f>
        <v>1</v>
      </c>
      <c r="C277">
        <f>MATCH(A277,PitRawData!$A$1:$AMK$1,0)</f>
        <v>322</v>
      </c>
      <c r="D277">
        <f>INDEX(PitRawData!$A$1:$AMK$3,3,MATCH(DO_NOT_EDIT!A277,PitRawData!$A$1:$AMK$1,0))</f>
        <v>76</v>
      </c>
      <c r="E277" t="s">
        <v>745</v>
      </c>
    </row>
    <row r="278" spans="1:5" x14ac:dyDescent="0.2">
      <c r="A278" t="s">
        <v>412</v>
      </c>
      <c r="B278">
        <f>COUNTIF(PitRawData!$1:$1,DO_NOT_EDIT!A278)</f>
        <v>1</v>
      </c>
      <c r="C278">
        <f>MATCH(A278,PitRawData!$A$1:$AMK$1,0)</f>
        <v>269</v>
      </c>
      <c r="D278">
        <f>INDEX(PitRawData!$A$1:$AMK$3,3,MATCH(DO_NOT_EDIT!A278,PitRawData!$A$1:$AMK$1,0))</f>
        <v>1</v>
      </c>
      <c r="E278" t="s">
        <v>745</v>
      </c>
    </row>
    <row r="279" spans="1:5" x14ac:dyDescent="0.2">
      <c r="A279" t="s">
        <v>393</v>
      </c>
      <c r="B279">
        <f>COUNTIF(PitRawData!$1:$1,DO_NOT_EDIT!A279)</f>
        <v>1</v>
      </c>
      <c r="C279">
        <f>MATCH(A279,PitRawData!$A$1:$AMK$1,0)</f>
        <v>288</v>
      </c>
      <c r="D279">
        <f>INDEX(PitRawData!$A$1:$AMK$3,3,MATCH(DO_NOT_EDIT!A279,PitRawData!$A$1:$AMK$1,0))</f>
        <v>0</v>
      </c>
      <c r="E279" t="s">
        <v>745</v>
      </c>
    </row>
    <row r="280" spans="1:5" x14ac:dyDescent="0.2">
      <c r="A280" t="s">
        <v>375</v>
      </c>
      <c r="B280">
        <f>COUNTIF(PitRawData!$1:$1,DO_NOT_EDIT!A280)</f>
        <v>1</v>
      </c>
      <c r="C280">
        <f>MATCH(A280,PitRawData!$A$1:$AMK$1,0)</f>
        <v>306</v>
      </c>
      <c r="D280">
        <f>INDEX(PitRawData!$A$1:$AMK$3,3,MATCH(DO_NOT_EDIT!A280,PitRawData!$A$1:$AMK$1,0))</f>
        <v>0</v>
      </c>
      <c r="E280" t="s">
        <v>745</v>
      </c>
    </row>
    <row r="281" spans="1:5" x14ac:dyDescent="0.2">
      <c r="A281" t="s">
        <v>356</v>
      </c>
      <c r="B281">
        <f>COUNTIF(PitRawData!$1:$1,DO_NOT_EDIT!A281)</f>
        <v>1</v>
      </c>
      <c r="C281">
        <f>MATCH(A281,PitRawData!$A$1:$AMK$1,0)</f>
        <v>325</v>
      </c>
      <c r="D281">
        <f>INDEX(PitRawData!$A$1:$AMK$3,3,MATCH(DO_NOT_EDIT!A281,PitRawData!$A$1:$AMK$1,0))</f>
        <v>0</v>
      </c>
      <c r="E281" t="s">
        <v>745</v>
      </c>
    </row>
    <row r="282" spans="1:5" x14ac:dyDescent="0.2">
      <c r="A282" t="s">
        <v>413</v>
      </c>
      <c r="B282">
        <f>COUNTIF(PitRawData!$1:$1,DO_NOT_EDIT!A282)</f>
        <v>1</v>
      </c>
      <c r="C282">
        <f>MATCH(A282,PitRawData!$A$1:$AMK$1,0)</f>
        <v>268</v>
      </c>
      <c r="D282">
        <f>INDEX(PitRawData!$A$1:$AMK$3,3,MATCH(DO_NOT_EDIT!A282,PitRawData!$A$1:$AMK$1,0))</f>
        <v>0</v>
      </c>
      <c r="E282" t="s">
        <v>745</v>
      </c>
    </row>
    <row r="283" spans="1:5" x14ac:dyDescent="0.2">
      <c r="A283" t="s">
        <v>394</v>
      </c>
      <c r="B283">
        <f>COUNTIF(PitRawData!$1:$1,DO_NOT_EDIT!A283)</f>
        <v>1</v>
      </c>
      <c r="C283">
        <f>MATCH(A283,PitRawData!$A$1:$AMK$1,0)</f>
        <v>287</v>
      </c>
      <c r="D283">
        <f>INDEX(PitRawData!$A$1:$AMK$3,3,MATCH(DO_NOT_EDIT!A283,PitRawData!$A$1:$AMK$1,0))</f>
        <v>0</v>
      </c>
      <c r="E283" t="s">
        <v>745</v>
      </c>
    </row>
    <row r="284" spans="1:5" x14ac:dyDescent="0.2">
      <c r="A284" t="s">
        <v>376</v>
      </c>
      <c r="B284">
        <f>COUNTIF(PitRawData!$1:$1,DO_NOT_EDIT!A284)</f>
        <v>1</v>
      </c>
      <c r="C284">
        <f>MATCH(A284,PitRawData!$A$1:$AMK$1,0)</f>
        <v>305</v>
      </c>
      <c r="D284">
        <f>INDEX(PitRawData!$A$1:$AMK$3,3,MATCH(DO_NOT_EDIT!A284,PitRawData!$A$1:$AMK$1,0))</f>
        <v>0</v>
      </c>
      <c r="E284" t="s">
        <v>745</v>
      </c>
    </row>
    <row r="285" spans="1:5" x14ac:dyDescent="0.2">
      <c r="A285" t="s">
        <v>357</v>
      </c>
      <c r="B285">
        <f>COUNTIF(PitRawData!$1:$1,DO_NOT_EDIT!A285)</f>
        <v>1</v>
      </c>
      <c r="C285">
        <f>MATCH(A285,PitRawData!$A$1:$AMK$1,0)</f>
        <v>324</v>
      </c>
      <c r="D285">
        <f>INDEX(PitRawData!$A$1:$AMK$3,3,MATCH(DO_NOT_EDIT!A285,PitRawData!$A$1:$AMK$1,0))</f>
        <v>0</v>
      </c>
      <c r="E285" t="s">
        <v>745</v>
      </c>
    </row>
    <row r="286" spans="1:5" x14ac:dyDescent="0.2">
      <c r="A286" t="s">
        <v>410</v>
      </c>
      <c r="B286">
        <f>COUNTIF(PitRawData!$1:$1,DO_NOT_EDIT!A286)</f>
        <v>1</v>
      </c>
      <c r="C286">
        <f>MATCH(A286,PitRawData!$A$1:$AMK$1,0)</f>
        <v>271</v>
      </c>
      <c r="D286">
        <f>INDEX(PitRawData!$A$1:$AMK$3,3,MATCH(DO_NOT_EDIT!A286,PitRawData!$A$1:$AMK$1,0))</f>
        <v>0</v>
      </c>
      <c r="E286" t="s">
        <v>745</v>
      </c>
    </row>
    <row r="287" spans="1:5" x14ac:dyDescent="0.2">
      <c r="A287" t="s">
        <v>391</v>
      </c>
      <c r="B287">
        <f>COUNTIF(PitRawData!$1:$1,DO_NOT_EDIT!A287)</f>
        <v>1</v>
      </c>
      <c r="C287">
        <f>MATCH(A287,PitRawData!$A$1:$AMK$1,0)</f>
        <v>290</v>
      </c>
      <c r="D287">
        <f>INDEX(PitRawData!$A$1:$AMK$3,3,MATCH(DO_NOT_EDIT!A287,PitRawData!$A$1:$AMK$1,0))</f>
        <v>0</v>
      </c>
      <c r="E287" t="s">
        <v>745</v>
      </c>
    </row>
    <row r="288" spans="1:5" x14ac:dyDescent="0.2">
      <c r="A288" t="s">
        <v>373</v>
      </c>
      <c r="B288">
        <f>COUNTIF(PitRawData!$1:$1,DO_NOT_EDIT!A288)</f>
        <v>1</v>
      </c>
      <c r="C288">
        <f>MATCH(A288,PitRawData!$A$1:$AMK$1,0)</f>
        <v>308</v>
      </c>
      <c r="D288">
        <f>INDEX(PitRawData!$A$1:$AMK$3,3,MATCH(DO_NOT_EDIT!A288,PitRawData!$A$1:$AMK$1,0))</f>
        <v>0</v>
      </c>
      <c r="E288" t="s">
        <v>745</v>
      </c>
    </row>
    <row r="289" spans="1:5" x14ac:dyDescent="0.2">
      <c r="A289" t="s">
        <v>354</v>
      </c>
      <c r="B289">
        <f>COUNTIF(PitRawData!$1:$1,DO_NOT_EDIT!A289)</f>
        <v>1</v>
      </c>
      <c r="C289">
        <f>MATCH(A289,PitRawData!$A$1:$AMK$1,0)</f>
        <v>327</v>
      </c>
      <c r="D289">
        <f>INDEX(PitRawData!$A$1:$AMK$3,3,MATCH(DO_NOT_EDIT!A289,PitRawData!$A$1:$AMK$1,0))</f>
        <v>0</v>
      </c>
      <c r="E289" t="s">
        <v>745</v>
      </c>
    </row>
    <row r="290" spans="1:5" x14ac:dyDescent="0.2">
      <c r="A290" t="s">
        <v>411</v>
      </c>
      <c r="B290">
        <f>COUNTIF(PitRawData!$1:$1,DO_NOT_EDIT!A290)</f>
        <v>1</v>
      </c>
      <c r="C290">
        <f>MATCH(A290,PitRawData!$A$1:$AMK$1,0)</f>
        <v>270</v>
      </c>
      <c r="D290">
        <f>INDEX(PitRawData!$A$1:$AMK$3,3,MATCH(DO_NOT_EDIT!A290,PitRawData!$A$1:$AMK$1,0))</f>
        <v>0</v>
      </c>
      <c r="E290" t="s">
        <v>745</v>
      </c>
    </row>
    <row r="291" spans="1:5" x14ac:dyDescent="0.2">
      <c r="A291" t="s">
        <v>392</v>
      </c>
      <c r="B291">
        <f>COUNTIF(PitRawData!$1:$1,DO_NOT_EDIT!A291)</f>
        <v>1</v>
      </c>
      <c r="C291">
        <f>MATCH(A291,PitRawData!$A$1:$AMK$1,0)</f>
        <v>289</v>
      </c>
      <c r="D291">
        <f>INDEX(PitRawData!$A$1:$AMK$3,3,MATCH(DO_NOT_EDIT!A291,PitRawData!$A$1:$AMK$1,0))</f>
        <v>0</v>
      </c>
      <c r="E291" t="s">
        <v>745</v>
      </c>
    </row>
    <row r="292" spans="1:5" x14ac:dyDescent="0.2">
      <c r="A292" t="s">
        <v>374</v>
      </c>
      <c r="B292">
        <f>COUNTIF(PitRawData!$1:$1,DO_NOT_EDIT!A292)</f>
        <v>1</v>
      </c>
      <c r="C292">
        <f>MATCH(A292,PitRawData!$A$1:$AMK$1,0)</f>
        <v>307</v>
      </c>
      <c r="D292">
        <f>INDEX(PitRawData!$A$1:$AMK$3,3,MATCH(DO_NOT_EDIT!A292,PitRawData!$A$1:$AMK$1,0))</f>
        <v>0</v>
      </c>
      <c r="E292" t="s">
        <v>745</v>
      </c>
    </row>
    <row r="293" spans="1:5" x14ac:dyDescent="0.2">
      <c r="A293" t="s">
        <v>355</v>
      </c>
      <c r="B293">
        <f>COUNTIF(PitRawData!$1:$1,DO_NOT_EDIT!A293)</f>
        <v>1</v>
      </c>
      <c r="C293">
        <f>MATCH(A293,PitRawData!$A$1:$AMK$1,0)</f>
        <v>326</v>
      </c>
      <c r="D293">
        <f>INDEX(PitRawData!$A$1:$AMK$3,3,MATCH(DO_NOT_EDIT!A293,PitRawData!$A$1:$AMK$1,0))</f>
        <v>0</v>
      </c>
      <c r="E293" t="s">
        <v>745</v>
      </c>
    </row>
    <row r="294" spans="1:5" x14ac:dyDescent="0.2">
      <c r="A294" t="s">
        <v>408</v>
      </c>
      <c r="B294">
        <f>COUNTIF(PitRawData!$1:$1,DO_NOT_EDIT!A294)</f>
        <v>1</v>
      </c>
      <c r="C294">
        <f>MATCH(A294,PitRawData!$A$1:$AMK$1,0)</f>
        <v>273</v>
      </c>
      <c r="D294">
        <f>INDEX(PitRawData!$A$1:$AMK$3,3,MATCH(DO_NOT_EDIT!A294,PitRawData!$A$1:$AMK$1,0))</f>
        <v>26</v>
      </c>
      <c r="E294" t="s">
        <v>745</v>
      </c>
    </row>
    <row r="295" spans="1:5" x14ac:dyDescent="0.2">
      <c r="A295" t="s">
        <v>389</v>
      </c>
      <c r="B295">
        <f>COUNTIF(PitRawData!$1:$1,DO_NOT_EDIT!A295)</f>
        <v>1</v>
      </c>
      <c r="C295">
        <f>MATCH(A295,PitRawData!$A$1:$AMK$1,0)</f>
        <v>292</v>
      </c>
      <c r="D295">
        <f>INDEX(PitRawData!$A$1:$AMK$3,3,MATCH(DO_NOT_EDIT!A295,PitRawData!$A$1:$AMK$1,0))</f>
        <v>3</v>
      </c>
      <c r="E295" t="s">
        <v>745</v>
      </c>
    </row>
    <row r="296" spans="1:5" x14ac:dyDescent="0.2">
      <c r="A296" t="s">
        <v>371</v>
      </c>
      <c r="B296">
        <f>COUNTIF(PitRawData!$1:$1,DO_NOT_EDIT!A296)</f>
        <v>1</v>
      </c>
      <c r="C296">
        <f>MATCH(A296,PitRawData!$A$1:$AMK$1,0)</f>
        <v>310</v>
      </c>
      <c r="D296">
        <f>INDEX(PitRawData!$A$1:$AMK$3,3,MATCH(DO_NOT_EDIT!A296,PitRawData!$A$1:$AMK$1,0))</f>
        <v>0</v>
      </c>
      <c r="E296" t="s">
        <v>745</v>
      </c>
    </row>
    <row r="297" spans="1:5" x14ac:dyDescent="0.2">
      <c r="A297" t="s">
        <v>352</v>
      </c>
      <c r="B297">
        <f>COUNTIF(PitRawData!$1:$1,DO_NOT_EDIT!A297)</f>
        <v>1</v>
      </c>
      <c r="C297">
        <f>MATCH(A297,PitRawData!$A$1:$AMK$1,0)</f>
        <v>329</v>
      </c>
      <c r="D297">
        <f>INDEX(PitRawData!$A$1:$AMK$3,3,MATCH(DO_NOT_EDIT!A297,PitRawData!$A$1:$AMK$1,0))</f>
        <v>2</v>
      </c>
      <c r="E297" t="s">
        <v>745</v>
      </c>
    </row>
    <row r="298" spans="1:5" x14ac:dyDescent="0.2">
      <c r="A298" t="s">
        <v>409</v>
      </c>
      <c r="B298">
        <f>COUNTIF(PitRawData!$1:$1,DO_NOT_EDIT!A298)</f>
        <v>1</v>
      </c>
      <c r="C298">
        <f>MATCH(A298,PitRawData!$A$1:$AMK$1,0)</f>
        <v>272</v>
      </c>
      <c r="D298">
        <f>INDEX(PitRawData!$A$1:$AMK$3,3,MATCH(DO_NOT_EDIT!A298,PitRawData!$A$1:$AMK$1,0))</f>
        <v>2</v>
      </c>
      <c r="E298" t="s">
        <v>745</v>
      </c>
    </row>
    <row r="299" spans="1:5" x14ac:dyDescent="0.2">
      <c r="A299" t="s">
        <v>390</v>
      </c>
      <c r="B299">
        <f>COUNTIF(PitRawData!$1:$1,DO_NOT_EDIT!A299)</f>
        <v>1</v>
      </c>
      <c r="C299">
        <f>MATCH(A299,PitRawData!$A$1:$AMK$1,0)</f>
        <v>291</v>
      </c>
      <c r="D299">
        <f>INDEX(PitRawData!$A$1:$AMK$3,3,MATCH(DO_NOT_EDIT!A299,PitRawData!$A$1:$AMK$1,0))</f>
        <v>0</v>
      </c>
      <c r="E299" t="s">
        <v>745</v>
      </c>
    </row>
    <row r="300" spans="1:5" x14ac:dyDescent="0.2">
      <c r="A300" t="s">
        <v>372</v>
      </c>
      <c r="B300">
        <f>COUNTIF(PitRawData!$1:$1,DO_NOT_EDIT!A300)</f>
        <v>1</v>
      </c>
      <c r="C300">
        <f>MATCH(A300,PitRawData!$A$1:$AMK$1,0)</f>
        <v>309</v>
      </c>
      <c r="D300">
        <f>INDEX(PitRawData!$A$1:$AMK$3,3,MATCH(DO_NOT_EDIT!A300,PitRawData!$A$1:$AMK$1,0))</f>
        <v>0</v>
      </c>
      <c r="E300" t="s">
        <v>745</v>
      </c>
    </row>
    <row r="301" spans="1:5" x14ac:dyDescent="0.2">
      <c r="A301" t="s">
        <v>353</v>
      </c>
      <c r="B301">
        <f>COUNTIF(PitRawData!$1:$1,DO_NOT_EDIT!A301)</f>
        <v>1</v>
      </c>
      <c r="C301">
        <f>MATCH(A301,PitRawData!$A$1:$AMK$1,0)</f>
        <v>328</v>
      </c>
      <c r="D301">
        <f>INDEX(PitRawData!$A$1:$AMK$3,3,MATCH(DO_NOT_EDIT!A301,PitRawData!$A$1:$AMK$1,0))</f>
        <v>0</v>
      </c>
      <c r="E301" t="s">
        <v>745</v>
      </c>
    </row>
    <row r="302" spans="1:5" x14ac:dyDescent="0.2">
      <c r="A302" t="s">
        <v>414</v>
      </c>
      <c r="B302">
        <f>COUNTIF(PitRawData!$1:$1,DO_NOT_EDIT!A302)</f>
        <v>1</v>
      </c>
      <c r="C302">
        <f>MATCH(A302,PitRawData!$A$1:$AMK$1,0)</f>
        <v>267</v>
      </c>
      <c r="D302">
        <f>INDEX(PitRawData!$A$1:$AMK$3,3,MATCH(DO_NOT_EDIT!A302,PitRawData!$A$1:$AMK$1,0))</f>
        <v>4</v>
      </c>
      <c r="E302" t="s">
        <v>745</v>
      </c>
    </row>
    <row r="303" spans="1:5" x14ac:dyDescent="0.2">
      <c r="A303" t="s">
        <v>395</v>
      </c>
      <c r="B303">
        <f>COUNTIF(PitRawData!$1:$1,DO_NOT_EDIT!A303)</f>
        <v>1</v>
      </c>
      <c r="C303">
        <f>MATCH(A303,PitRawData!$A$1:$AMK$1,0)</f>
        <v>286</v>
      </c>
      <c r="D303">
        <f>INDEX(PitRawData!$A$1:$AMK$3,3,MATCH(DO_NOT_EDIT!A303,PitRawData!$A$1:$AMK$1,0))</f>
        <v>0</v>
      </c>
      <c r="E303" t="s">
        <v>745</v>
      </c>
    </row>
    <row r="304" spans="1:5" x14ac:dyDescent="0.2">
      <c r="A304" t="s">
        <v>377</v>
      </c>
      <c r="B304">
        <f>COUNTIF(PitRawData!$1:$1,DO_NOT_EDIT!A304)</f>
        <v>1</v>
      </c>
      <c r="C304">
        <f>MATCH(A304,PitRawData!$A$1:$AMK$1,0)</f>
        <v>304</v>
      </c>
      <c r="D304">
        <f>INDEX(PitRawData!$A$1:$AMK$3,3,MATCH(DO_NOT_EDIT!A304,PitRawData!$A$1:$AMK$1,0))</f>
        <v>0</v>
      </c>
      <c r="E304" t="s">
        <v>745</v>
      </c>
    </row>
    <row r="305" spans="1:5" x14ac:dyDescent="0.2">
      <c r="A305" t="s">
        <v>358</v>
      </c>
      <c r="B305">
        <f>COUNTIF(PitRawData!$1:$1,DO_NOT_EDIT!A305)</f>
        <v>1</v>
      </c>
      <c r="C305">
        <f>MATCH(A305,PitRawData!$A$1:$AMK$1,0)</f>
        <v>323</v>
      </c>
      <c r="D305">
        <f>INDEX(PitRawData!$A$1:$AMK$3,3,MATCH(DO_NOT_EDIT!A305,PitRawData!$A$1:$AMK$1,0))</f>
        <v>0</v>
      </c>
      <c r="E305" t="s">
        <v>745</v>
      </c>
    </row>
    <row r="306" spans="1:5" x14ac:dyDescent="0.2">
      <c r="A306" t="s">
        <v>406</v>
      </c>
      <c r="B306">
        <f>COUNTIF(PitRawData!$1:$1,DO_NOT_EDIT!A306)</f>
        <v>1</v>
      </c>
      <c r="C306">
        <f>MATCH(A306,PitRawData!$A$1:$AMK$1,0)</f>
        <v>275</v>
      </c>
      <c r="D306">
        <f>INDEX(PitRawData!$A$1:$AMK$3,3,MATCH(DO_NOT_EDIT!A306,PitRawData!$A$1:$AMK$1,0))</f>
        <v>0</v>
      </c>
      <c r="E306" t="s">
        <v>745</v>
      </c>
    </row>
    <row r="307" spans="1:5" x14ac:dyDescent="0.2">
      <c r="A307" t="s">
        <v>387</v>
      </c>
      <c r="B307">
        <f>COUNTIF(PitRawData!$1:$1,DO_NOT_EDIT!A307)</f>
        <v>1</v>
      </c>
      <c r="C307">
        <f>MATCH(A307,PitRawData!$A$1:$AMK$1,0)</f>
        <v>294</v>
      </c>
      <c r="D307">
        <f>INDEX(PitRawData!$A$1:$AMK$3,3,MATCH(DO_NOT_EDIT!A307,PitRawData!$A$1:$AMK$1,0))</f>
        <v>0</v>
      </c>
      <c r="E307" t="s">
        <v>745</v>
      </c>
    </row>
    <row r="308" spans="1:5" x14ac:dyDescent="0.2">
      <c r="A308" t="s">
        <v>369</v>
      </c>
      <c r="B308">
        <f>COUNTIF(PitRawData!$1:$1,DO_NOT_EDIT!A308)</f>
        <v>1</v>
      </c>
      <c r="C308">
        <f>MATCH(A308,PitRawData!$A$1:$AMK$1,0)</f>
        <v>312</v>
      </c>
      <c r="D308">
        <f>INDEX(PitRawData!$A$1:$AMK$3,3,MATCH(DO_NOT_EDIT!A308,PitRawData!$A$1:$AMK$1,0))</f>
        <v>0</v>
      </c>
      <c r="E308" t="s">
        <v>745</v>
      </c>
    </row>
    <row r="309" spans="1:5" x14ac:dyDescent="0.2">
      <c r="A309" t="s">
        <v>350</v>
      </c>
      <c r="B309">
        <f>COUNTIF(PitRawData!$1:$1,DO_NOT_EDIT!A309)</f>
        <v>1</v>
      </c>
      <c r="C309">
        <f>MATCH(A309,PitRawData!$A$1:$AMK$1,0)</f>
        <v>331</v>
      </c>
      <c r="D309">
        <f>INDEX(PitRawData!$A$1:$AMK$3,3,MATCH(DO_NOT_EDIT!A309,PitRawData!$A$1:$AMK$1,0))</f>
        <v>0</v>
      </c>
      <c r="E309" t="s">
        <v>745</v>
      </c>
    </row>
    <row r="310" spans="1:5" x14ac:dyDescent="0.2">
      <c r="A310" t="s">
        <v>407</v>
      </c>
      <c r="B310">
        <f>COUNTIF(PitRawData!$1:$1,DO_NOT_EDIT!A310)</f>
        <v>1</v>
      </c>
      <c r="C310">
        <f>MATCH(A310,PitRawData!$A$1:$AMK$1,0)</f>
        <v>274</v>
      </c>
      <c r="D310">
        <f>INDEX(PitRawData!$A$1:$AMK$3,3,MATCH(DO_NOT_EDIT!A310,PitRawData!$A$1:$AMK$1,0))</f>
        <v>0</v>
      </c>
      <c r="E310" t="s">
        <v>745</v>
      </c>
    </row>
    <row r="311" spans="1:5" x14ac:dyDescent="0.2">
      <c r="A311" t="s">
        <v>388</v>
      </c>
      <c r="B311">
        <f>COUNTIF(PitRawData!$1:$1,DO_NOT_EDIT!A311)</f>
        <v>1</v>
      </c>
      <c r="C311">
        <f>MATCH(A311,PitRawData!$A$1:$AMK$1,0)</f>
        <v>293</v>
      </c>
      <c r="D311">
        <f>INDEX(PitRawData!$A$1:$AMK$3,3,MATCH(DO_NOT_EDIT!A311,PitRawData!$A$1:$AMK$1,0))</f>
        <v>0</v>
      </c>
      <c r="E311" t="s">
        <v>745</v>
      </c>
    </row>
    <row r="312" spans="1:5" x14ac:dyDescent="0.2">
      <c r="A312" t="s">
        <v>370</v>
      </c>
      <c r="B312">
        <f>COUNTIF(PitRawData!$1:$1,DO_NOT_EDIT!A312)</f>
        <v>1</v>
      </c>
      <c r="C312">
        <f>MATCH(A312,PitRawData!$A$1:$AMK$1,0)</f>
        <v>311</v>
      </c>
      <c r="D312">
        <f>INDEX(PitRawData!$A$1:$AMK$3,3,MATCH(DO_NOT_EDIT!A312,PitRawData!$A$1:$AMK$1,0))</f>
        <v>0</v>
      </c>
      <c r="E312" t="s">
        <v>745</v>
      </c>
    </row>
    <row r="313" spans="1:5" x14ac:dyDescent="0.2">
      <c r="A313" t="s">
        <v>351</v>
      </c>
      <c r="B313">
        <f>COUNTIF(PitRawData!$1:$1,DO_NOT_EDIT!A313)</f>
        <v>1</v>
      </c>
      <c r="C313">
        <f>MATCH(A313,PitRawData!$A$1:$AMK$1,0)</f>
        <v>330</v>
      </c>
      <c r="D313">
        <f>INDEX(PitRawData!$A$1:$AMK$3,3,MATCH(DO_NOT_EDIT!A313,PitRawData!$A$1:$AMK$1,0))</f>
        <v>0</v>
      </c>
      <c r="E313" t="s">
        <v>745</v>
      </c>
    </row>
    <row r="314" spans="1:5" x14ac:dyDescent="0.2">
      <c r="A314" t="s">
        <v>402</v>
      </c>
      <c r="B314">
        <f>COUNTIF(PitRawData!$1:$1,DO_NOT_EDIT!A314)</f>
        <v>1</v>
      </c>
      <c r="C314">
        <f>MATCH(A314,PitRawData!$A$1:$AMK$1,0)</f>
        <v>279</v>
      </c>
      <c r="D314">
        <f>INDEX(PitRawData!$A$1:$AMK$3,3,MATCH(DO_NOT_EDIT!A314,PitRawData!$A$1:$AMK$1,0))</f>
        <v>0</v>
      </c>
      <c r="E314" t="s">
        <v>745</v>
      </c>
    </row>
    <row r="315" spans="1:5" x14ac:dyDescent="0.2">
      <c r="A315" t="s">
        <v>383</v>
      </c>
      <c r="B315">
        <f>COUNTIF(PitRawData!$1:$1,DO_NOT_EDIT!A315)</f>
        <v>1</v>
      </c>
      <c r="C315">
        <f>MATCH(A315,PitRawData!$A$1:$AMK$1,0)</f>
        <v>298</v>
      </c>
      <c r="D315">
        <f>INDEX(PitRawData!$A$1:$AMK$3,3,MATCH(DO_NOT_EDIT!A315,PitRawData!$A$1:$AMK$1,0))</f>
        <v>0</v>
      </c>
      <c r="E315" t="s">
        <v>745</v>
      </c>
    </row>
    <row r="316" spans="1:5" x14ac:dyDescent="0.2">
      <c r="A316" t="s">
        <v>365</v>
      </c>
      <c r="B316">
        <f>COUNTIF(PitRawData!$1:$1,DO_NOT_EDIT!A316)</f>
        <v>1</v>
      </c>
      <c r="C316">
        <f>MATCH(A316,PitRawData!$A$1:$AMK$1,0)</f>
        <v>316</v>
      </c>
      <c r="D316">
        <f>INDEX(PitRawData!$A$1:$AMK$3,3,MATCH(DO_NOT_EDIT!A316,PitRawData!$A$1:$AMK$1,0))</f>
        <v>0</v>
      </c>
      <c r="E316" t="s">
        <v>745</v>
      </c>
    </row>
    <row r="317" spans="1:5" x14ac:dyDescent="0.2">
      <c r="A317" t="s">
        <v>346</v>
      </c>
      <c r="B317">
        <f>COUNTIF(PitRawData!$1:$1,DO_NOT_EDIT!A317)</f>
        <v>1</v>
      </c>
      <c r="C317">
        <f>MATCH(A317,PitRawData!$A$1:$AMK$1,0)</f>
        <v>335</v>
      </c>
      <c r="D317">
        <f>INDEX(PitRawData!$A$1:$AMK$3,3,MATCH(DO_NOT_EDIT!A317,PitRawData!$A$1:$AMK$1,0))</f>
        <v>0</v>
      </c>
      <c r="E317" t="s">
        <v>745</v>
      </c>
    </row>
    <row r="318" spans="1:5" x14ac:dyDescent="0.2">
      <c r="A318" t="s">
        <v>403</v>
      </c>
      <c r="B318">
        <f>COUNTIF(PitRawData!$1:$1,DO_NOT_EDIT!A318)</f>
        <v>1</v>
      </c>
      <c r="C318">
        <f>MATCH(A318,PitRawData!$A$1:$AMK$1,0)</f>
        <v>278</v>
      </c>
      <c r="D318">
        <f>INDEX(PitRawData!$A$1:$AMK$3,3,MATCH(DO_NOT_EDIT!A318,PitRawData!$A$1:$AMK$1,0))</f>
        <v>0</v>
      </c>
      <c r="E318" t="s">
        <v>745</v>
      </c>
    </row>
    <row r="319" spans="1:5" x14ac:dyDescent="0.2">
      <c r="A319" t="s">
        <v>384</v>
      </c>
      <c r="B319">
        <f>COUNTIF(PitRawData!$1:$1,DO_NOT_EDIT!A319)</f>
        <v>1</v>
      </c>
      <c r="C319">
        <f>MATCH(A319,PitRawData!$A$1:$AMK$1,0)</f>
        <v>297</v>
      </c>
      <c r="D319">
        <f>INDEX(PitRawData!$A$1:$AMK$3,3,MATCH(DO_NOT_EDIT!A319,PitRawData!$A$1:$AMK$1,0))</f>
        <v>0</v>
      </c>
      <c r="E319" t="s">
        <v>745</v>
      </c>
    </row>
    <row r="320" spans="1:5" x14ac:dyDescent="0.2">
      <c r="A320" t="s">
        <v>366</v>
      </c>
      <c r="B320">
        <f>COUNTIF(PitRawData!$1:$1,DO_NOT_EDIT!A320)</f>
        <v>1</v>
      </c>
      <c r="C320">
        <f>MATCH(A320,PitRawData!$A$1:$AMK$1,0)</f>
        <v>315</v>
      </c>
      <c r="D320">
        <f>INDEX(PitRawData!$A$1:$AMK$3,3,MATCH(DO_NOT_EDIT!A320,PitRawData!$A$1:$AMK$1,0))</f>
        <v>0</v>
      </c>
      <c r="E320" t="s">
        <v>745</v>
      </c>
    </row>
    <row r="321" spans="1:5" x14ac:dyDescent="0.2">
      <c r="A321" t="s">
        <v>347</v>
      </c>
      <c r="B321">
        <f>COUNTIF(PitRawData!$1:$1,DO_NOT_EDIT!A321)</f>
        <v>1</v>
      </c>
      <c r="C321">
        <f>MATCH(A321,PitRawData!$A$1:$AMK$1,0)</f>
        <v>334</v>
      </c>
      <c r="D321">
        <f>INDEX(PitRawData!$A$1:$AMK$3,3,MATCH(DO_NOT_EDIT!A321,PitRawData!$A$1:$AMK$1,0))</f>
        <v>0</v>
      </c>
      <c r="E321" t="s">
        <v>745</v>
      </c>
    </row>
    <row r="322" spans="1:5" x14ac:dyDescent="0.2">
      <c r="A322" t="s">
        <v>400</v>
      </c>
      <c r="B322">
        <f>COUNTIF(PitRawData!$1:$1,DO_NOT_EDIT!A322)</f>
        <v>1</v>
      </c>
      <c r="C322">
        <f>MATCH(A322,PitRawData!$A$1:$AMK$1,0)</f>
        <v>281</v>
      </c>
      <c r="D322">
        <f>INDEX(PitRawData!$A$1:$AMK$3,3,MATCH(DO_NOT_EDIT!A322,PitRawData!$A$1:$AMK$1,0))</f>
        <v>105</v>
      </c>
      <c r="E322" t="s">
        <v>745</v>
      </c>
    </row>
    <row r="323" spans="1:5" x14ac:dyDescent="0.2">
      <c r="A323" t="s">
        <v>381</v>
      </c>
      <c r="B323">
        <f>COUNTIF(PitRawData!$1:$1,DO_NOT_EDIT!A323)</f>
        <v>1</v>
      </c>
      <c r="C323">
        <f>MATCH(A323,PitRawData!$A$1:$AMK$1,0)</f>
        <v>300</v>
      </c>
      <c r="D323">
        <f>INDEX(PitRawData!$A$1:$AMK$3,3,MATCH(DO_NOT_EDIT!A323,PitRawData!$A$1:$AMK$1,0))</f>
        <v>59</v>
      </c>
      <c r="E323" t="s">
        <v>745</v>
      </c>
    </row>
    <row r="324" spans="1:5" x14ac:dyDescent="0.2">
      <c r="A324" t="s">
        <v>363</v>
      </c>
      <c r="B324">
        <f>COUNTIF(PitRawData!$1:$1,DO_NOT_EDIT!A324)</f>
        <v>1</v>
      </c>
      <c r="C324">
        <f>MATCH(A324,PitRawData!$A$1:$AMK$1,0)</f>
        <v>318</v>
      </c>
      <c r="D324">
        <f>INDEX(PitRawData!$A$1:$AMK$3,3,MATCH(DO_NOT_EDIT!A324,PitRawData!$A$1:$AMK$1,0))</f>
        <v>0</v>
      </c>
      <c r="E324" t="s">
        <v>745</v>
      </c>
    </row>
    <row r="325" spans="1:5" x14ac:dyDescent="0.2">
      <c r="A325" t="s">
        <v>344</v>
      </c>
      <c r="B325">
        <f>COUNTIF(PitRawData!$1:$1,DO_NOT_EDIT!A325)</f>
        <v>1</v>
      </c>
      <c r="C325">
        <f>MATCH(A325,PitRawData!$A$1:$AMK$1,0)</f>
        <v>337</v>
      </c>
      <c r="D325">
        <f>INDEX(PitRawData!$A$1:$AMK$3,3,MATCH(DO_NOT_EDIT!A325,PitRawData!$A$1:$AMK$1,0))</f>
        <v>72</v>
      </c>
      <c r="E325" t="s">
        <v>745</v>
      </c>
    </row>
    <row r="326" spans="1:5" x14ac:dyDescent="0.2">
      <c r="A326" t="s">
        <v>401</v>
      </c>
      <c r="B326">
        <f>COUNTIF(PitRawData!$1:$1,DO_NOT_EDIT!A326)</f>
        <v>1</v>
      </c>
      <c r="C326">
        <f>MATCH(A326,PitRawData!$A$1:$AMK$1,0)</f>
        <v>280</v>
      </c>
      <c r="D326">
        <f>INDEX(PitRawData!$A$1:$AMK$3,3,MATCH(DO_NOT_EDIT!A326,PitRawData!$A$1:$AMK$1,0))</f>
        <v>2</v>
      </c>
      <c r="E326" t="s">
        <v>745</v>
      </c>
    </row>
    <row r="327" spans="1:5" x14ac:dyDescent="0.2">
      <c r="A327" t="s">
        <v>382</v>
      </c>
      <c r="B327">
        <f>COUNTIF(PitRawData!$1:$1,DO_NOT_EDIT!A327)</f>
        <v>1</v>
      </c>
      <c r="C327">
        <f>MATCH(A327,PitRawData!$A$1:$AMK$1,0)</f>
        <v>299</v>
      </c>
      <c r="D327">
        <f>INDEX(PitRawData!$A$1:$AMK$3,3,MATCH(DO_NOT_EDIT!A327,PitRawData!$A$1:$AMK$1,0))</f>
        <v>1</v>
      </c>
      <c r="E327" t="s">
        <v>745</v>
      </c>
    </row>
    <row r="328" spans="1:5" x14ac:dyDescent="0.2">
      <c r="A328" t="s">
        <v>364</v>
      </c>
      <c r="B328">
        <f>COUNTIF(PitRawData!$1:$1,DO_NOT_EDIT!A328)</f>
        <v>1</v>
      </c>
      <c r="C328">
        <f>MATCH(A328,PitRawData!$A$1:$AMK$1,0)</f>
        <v>317</v>
      </c>
      <c r="D328">
        <f>INDEX(PitRawData!$A$1:$AMK$3,3,MATCH(DO_NOT_EDIT!A328,PitRawData!$A$1:$AMK$1,0))</f>
        <v>0</v>
      </c>
      <c r="E328" t="s">
        <v>745</v>
      </c>
    </row>
    <row r="329" spans="1:5" x14ac:dyDescent="0.2">
      <c r="A329" t="s">
        <v>345</v>
      </c>
      <c r="B329">
        <f>COUNTIF(PitRawData!$1:$1,DO_NOT_EDIT!A329)</f>
        <v>1</v>
      </c>
      <c r="C329">
        <f>MATCH(A329,PitRawData!$A$1:$AMK$1,0)</f>
        <v>336</v>
      </c>
      <c r="D329">
        <f>INDEX(PitRawData!$A$1:$AMK$3,3,MATCH(DO_NOT_EDIT!A329,PitRawData!$A$1:$AMK$1,0))</f>
        <v>0</v>
      </c>
      <c r="E329" t="s">
        <v>745</v>
      </c>
    </row>
    <row r="330" spans="1:5" x14ac:dyDescent="0.2">
      <c r="A330" t="s">
        <v>405</v>
      </c>
      <c r="B330">
        <f>COUNTIF(PitRawData!$1:$1,DO_NOT_EDIT!A330)</f>
        <v>1</v>
      </c>
      <c r="C330">
        <f>MATCH(A330,PitRawData!$A$1:$AMK$1,0)</f>
        <v>276</v>
      </c>
      <c r="D330">
        <f>INDEX(PitRawData!$A$1:$AMK$3,3,MATCH(DO_NOT_EDIT!A330,PitRawData!$A$1:$AMK$1,0))</f>
        <v>1</v>
      </c>
      <c r="E330" t="s">
        <v>745</v>
      </c>
    </row>
    <row r="331" spans="1:5" x14ac:dyDescent="0.2">
      <c r="A331" t="s">
        <v>386</v>
      </c>
      <c r="B331">
        <f>COUNTIF(PitRawData!$1:$1,DO_NOT_EDIT!A331)</f>
        <v>1</v>
      </c>
      <c r="C331">
        <f>MATCH(A331,PitRawData!$A$1:$AMK$1,0)</f>
        <v>295</v>
      </c>
      <c r="D331">
        <f>INDEX(PitRawData!$A$1:$AMK$3,3,MATCH(DO_NOT_EDIT!A331,PitRawData!$A$1:$AMK$1,0))</f>
        <v>1</v>
      </c>
      <c r="E331" t="s">
        <v>745</v>
      </c>
    </row>
    <row r="332" spans="1:5" x14ac:dyDescent="0.2">
      <c r="A332" t="s">
        <v>368</v>
      </c>
      <c r="B332">
        <f>COUNTIF(PitRawData!$1:$1,DO_NOT_EDIT!A332)</f>
        <v>1</v>
      </c>
      <c r="C332">
        <f>MATCH(A332,PitRawData!$A$1:$AMK$1,0)</f>
        <v>313</v>
      </c>
      <c r="D332">
        <f>INDEX(PitRawData!$A$1:$AMK$3,3,MATCH(DO_NOT_EDIT!A332,PitRawData!$A$1:$AMK$1,0))</f>
        <v>0</v>
      </c>
      <c r="E332" t="s">
        <v>745</v>
      </c>
    </row>
    <row r="333" spans="1:5" x14ac:dyDescent="0.2">
      <c r="A333" t="s">
        <v>349</v>
      </c>
      <c r="B333">
        <f>COUNTIF(PitRawData!$1:$1,DO_NOT_EDIT!A333)</f>
        <v>1</v>
      </c>
      <c r="C333">
        <f>MATCH(A333,PitRawData!$A$1:$AMK$1,0)</f>
        <v>332</v>
      </c>
      <c r="D333">
        <f>INDEX(PitRawData!$A$1:$AMK$3,3,MATCH(DO_NOT_EDIT!A333,PitRawData!$A$1:$AMK$1,0))</f>
        <v>0</v>
      </c>
      <c r="E333" t="s">
        <v>745</v>
      </c>
    </row>
    <row r="334" spans="1:5" x14ac:dyDescent="0.2">
      <c r="A334" t="s">
        <v>404</v>
      </c>
      <c r="B334">
        <f>COUNTIF(PitRawData!$1:$1,DO_NOT_EDIT!A334)</f>
        <v>1</v>
      </c>
      <c r="C334">
        <f>MATCH(A334,PitRawData!$A$1:$AMK$1,0)</f>
        <v>277</v>
      </c>
      <c r="D334">
        <f>INDEX(PitRawData!$A$1:$AMK$3,3,MATCH(DO_NOT_EDIT!A334,PitRawData!$A$1:$AMK$1,0))</f>
        <v>4</v>
      </c>
      <c r="E334" t="s">
        <v>745</v>
      </c>
    </row>
    <row r="335" spans="1:5" x14ac:dyDescent="0.2">
      <c r="A335" t="s">
        <v>385</v>
      </c>
      <c r="B335">
        <f>COUNTIF(PitRawData!$1:$1,DO_NOT_EDIT!A335)</f>
        <v>1</v>
      </c>
      <c r="C335">
        <f>MATCH(A335,PitRawData!$A$1:$AMK$1,0)</f>
        <v>296</v>
      </c>
      <c r="D335">
        <f>INDEX(PitRawData!$A$1:$AMK$3,3,MATCH(DO_NOT_EDIT!A335,PitRawData!$A$1:$AMK$1,0))</f>
        <v>0</v>
      </c>
      <c r="E335" t="s">
        <v>745</v>
      </c>
    </row>
    <row r="336" spans="1:5" x14ac:dyDescent="0.2">
      <c r="A336" t="s">
        <v>367</v>
      </c>
      <c r="B336">
        <f>COUNTIF(PitRawData!$1:$1,DO_NOT_EDIT!A336)</f>
        <v>1</v>
      </c>
      <c r="C336">
        <f>MATCH(A336,PitRawData!$A$1:$AMK$1,0)</f>
        <v>314</v>
      </c>
      <c r="D336">
        <f>INDEX(PitRawData!$A$1:$AMK$3,3,MATCH(DO_NOT_EDIT!A336,PitRawData!$A$1:$AMK$1,0))</f>
        <v>0</v>
      </c>
      <c r="E336" t="s">
        <v>745</v>
      </c>
    </row>
    <row r="337" spans="1:5" x14ac:dyDescent="0.2">
      <c r="A337" t="s">
        <v>348</v>
      </c>
      <c r="B337">
        <f>COUNTIF(PitRawData!$1:$1,DO_NOT_EDIT!A337)</f>
        <v>1</v>
      </c>
      <c r="C337">
        <f>MATCH(A337,PitRawData!$A$1:$AMK$1,0)</f>
        <v>333</v>
      </c>
      <c r="D337">
        <f>INDEX(PitRawData!$A$1:$AMK$3,3,MATCH(DO_NOT_EDIT!A337,PitRawData!$A$1:$AMK$1,0))</f>
        <v>2</v>
      </c>
      <c r="E337" t="s">
        <v>745</v>
      </c>
    </row>
    <row r="338" spans="1:5" x14ac:dyDescent="0.2">
      <c r="A338" t="s">
        <v>399</v>
      </c>
      <c r="B338">
        <f>COUNTIF(PitRawData!$1:$1,DO_NOT_EDIT!A338)</f>
        <v>1</v>
      </c>
      <c r="C338">
        <f>MATCH(A338,PitRawData!$A$1:$AMK$1,0)</f>
        <v>282</v>
      </c>
      <c r="D338">
        <f>INDEX(PitRawData!$A$1:$AMK$3,3,MATCH(DO_NOT_EDIT!A338,PitRawData!$A$1:$AMK$1,0))</f>
        <v>11</v>
      </c>
      <c r="E338" t="s">
        <v>745</v>
      </c>
    </row>
    <row r="339" spans="1:5" x14ac:dyDescent="0.2">
      <c r="A339" t="s">
        <v>362</v>
      </c>
      <c r="B339">
        <f>COUNTIF(PitRawData!$1:$1,DO_NOT_EDIT!A339)</f>
        <v>1</v>
      </c>
      <c r="C339">
        <f>MATCH(A339,PitRawData!$A$1:$AMK$1,0)</f>
        <v>319</v>
      </c>
      <c r="D339">
        <f>INDEX(PitRawData!$A$1:$AMK$3,3,MATCH(DO_NOT_EDIT!A339,PitRawData!$A$1:$AMK$1,0))</f>
        <v>0</v>
      </c>
      <c r="E339" t="s">
        <v>745</v>
      </c>
    </row>
    <row r="340" spans="1:5" x14ac:dyDescent="0.2">
      <c r="A340" t="s">
        <v>343</v>
      </c>
      <c r="B340">
        <f>COUNTIF(PitRawData!$1:$1,DO_NOT_EDIT!A340)</f>
        <v>1</v>
      </c>
      <c r="C340">
        <f>MATCH(A340,PitRawData!$A$1:$AMK$1,0)</f>
        <v>338</v>
      </c>
      <c r="D340">
        <f>INDEX(PitRawData!$A$1:$AMK$3,3,MATCH(DO_NOT_EDIT!A340,PitRawData!$A$1:$AMK$1,0))</f>
        <v>0</v>
      </c>
      <c r="E340" t="s">
        <v>745</v>
      </c>
    </row>
    <row r="341" spans="1:5" x14ac:dyDescent="0.2">
      <c r="A341" t="s">
        <v>341</v>
      </c>
      <c r="B341">
        <f>COUNTIF(PitRawData!$1:$1,DO_NOT_EDIT!A341)</f>
        <v>1</v>
      </c>
      <c r="C341">
        <f>MATCH(A341,PitRawData!$A$1:$AMK$1,0)</f>
        <v>340</v>
      </c>
      <c r="D341">
        <f>INDEX(PitRawData!$A$1:$AMK$3,3,MATCH(DO_NOT_EDIT!A341,PitRawData!$A$1:$AMK$1,0))</f>
        <v>27</v>
      </c>
      <c r="E341" t="s">
        <v>746</v>
      </c>
    </row>
    <row r="342" spans="1:5" x14ac:dyDescent="0.2">
      <c r="A342" t="s">
        <v>319</v>
      </c>
      <c r="B342">
        <f>COUNTIF(PitRawData!$1:$1,DO_NOT_EDIT!A342)</f>
        <v>1</v>
      </c>
      <c r="C342">
        <f>MATCH(A342,PitRawData!$A$1:$AMK$1,0)</f>
        <v>362</v>
      </c>
      <c r="D342">
        <f>INDEX(PitRawData!$A$1:$AMK$3,3,MATCH(DO_NOT_EDIT!A342,PitRawData!$A$1:$AMK$1,0))</f>
        <v>8</v>
      </c>
      <c r="E342" t="s">
        <v>746</v>
      </c>
    </row>
    <row r="343" spans="1:5" x14ac:dyDescent="0.2">
      <c r="A343" t="s">
        <v>299</v>
      </c>
      <c r="B343">
        <f>COUNTIF(PitRawData!$1:$1,DO_NOT_EDIT!A343)</f>
        <v>1</v>
      </c>
      <c r="C343">
        <f>MATCH(A343,PitRawData!$A$1:$AMK$1,0)</f>
        <v>382</v>
      </c>
      <c r="D343">
        <f>INDEX(PitRawData!$A$1:$AMK$3,3,MATCH(DO_NOT_EDIT!A343,PitRawData!$A$1:$AMK$1,0))</f>
        <v>1</v>
      </c>
      <c r="E343" t="s">
        <v>746</v>
      </c>
    </row>
    <row r="344" spans="1:5" x14ac:dyDescent="0.2">
      <c r="A344" t="s">
        <v>340</v>
      </c>
      <c r="B344">
        <f>COUNTIF(PitRawData!$1:$1,DO_NOT_EDIT!A344)</f>
        <v>1</v>
      </c>
      <c r="C344">
        <f>MATCH(A344,PitRawData!$A$1:$AMK$1,0)</f>
        <v>341</v>
      </c>
      <c r="D344">
        <f>INDEX(PitRawData!$A$1:$AMK$3,3,MATCH(DO_NOT_EDIT!A344,PitRawData!$A$1:$AMK$1,0))</f>
        <v>0</v>
      </c>
      <c r="E344" t="s">
        <v>746</v>
      </c>
    </row>
    <row r="345" spans="1:5" x14ac:dyDescent="0.2">
      <c r="A345" t="s">
        <v>318</v>
      </c>
      <c r="B345">
        <f>COUNTIF(PitRawData!$1:$1,DO_NOT_EDIT!A345)</f>
        <v>1</v>
      </c>
      <c r="C345">
        <f>MATCH(A345,PitRawData!$A$1:$AMK$1,0)</f>
        <v>363</v>
      </c>
      <c r="D345">
        <f>INDEX(PitRawData!$A$1:$AMK$3,3,MATCH(DO_NOT_EDIT!A345,PitRawData!$A$1:$AMK$1,0))</f>
        <v>0</v>
      </c>
      <c r="E345" t="s">
        <v>746</v>
      </c>
    </row>
    <row r="346" spans="1:5" x14ac:dyDescent="0.2">
      <c r="A346" t="s">
        <v>298</v>
      </c>
      <c r="B346">
        <f>COUNTIF(PitRawData!$1:$1,DO_NOT_EDIT!A346)</f>
        <v>1</v>
      </c>
      <c r="C346">
        <f>MATCH(A346,PitRawData!$A$1:$AMK$1,0)</f>
        <v>383</v>
      </c>
      <c r="D346">
        <f>INDEX(PitRawData!$A$1:$AMK$3,3,MATCH(DO_NOT_EDIT!A346,PitRawData!$A$1:$AMK$1,0))</f>
        <v>0</v>
      </c>
      <c r="E346" t="s">
        <v>746</v>
      </c>
    </row>
    <row r="347" spans="1:5" x14ac:dyDescent="0.2">
      <c r="A347" t="s">
        <v>338</v>
      </c>
      <c r="B347">
        <f>COUNTIF(PitRawData!$1:$1,DO_NOT_EDIT!A347)</f>
        <v>1</v>
      </c>
      <c r="C347">
        <f>MATCH(A347,PitRawData!$A$1:$AMK$1,0)</f>
        <v>343</v>
      </c>
      <c r="D347">
        <f>INDEX(PitRawData!$A$1:$AMK$3,3,MATCH(DO_NOT_EDIT!A347,PitRawData!$A$1:$AMK$1,0))</f>
        <v>0</v>
      </c>
      <c r="E347" t="s">
        <v>746</v>
      </c>
    </row>
    <row r="348" spans="1:5" x14ac:dyDescent="0.2">
      <c r="A348" t="s">
        <v>316</v>
      </c>
      <c r="B348">
        <f>COUNTIF(PitRawData!$1:$1,DO_NOT_EDIT!A348)</f>
        <v>1</v>
      </c>
      <c r="C348">
        <f>MATCH(A348,PitRawData!$A$1:$AMK$1,0)</f>
        <v>365</v>
      </c>
      <c r="D348">
        <f>INDEX(PitRawData!$A$1:$AMK$3,3,MATCH(DO_NOT_EDIT!A348,PitRawData!$A$1:$AMK$1,0))</f>
        <v>0</v>
      </c>
      <c r="E348" t="s">
        <v>746</v>
      </c>
    </row>
    <row r="349" spans="1:5" x14ac:dyDescent="0.2">
      <c r="A349" t="s">
        <v>296</v>
      </c>
      <c r="B349">
        <f>COUNTIF(PitRawData!$1:$1,DO_NOT_EDIT!A349)</f>
        <v>1</v>
      </c>
      <c r="C349">
        <f>MATCH(A349,PitRawData!$A$1:$AMK$1,0)</f>
        <v>385</v>
      </c>
      <c r="D349">
        <f>INDEX(PitRawData!$A$1:$AMK$3,3,MATCH(DO_NOT_EDIT!A349,PitRawData!$A$1:$AMK$1,0))</f>
        <v>0</v>
      </c>
      <c r="E349" t="s">
        <v>746</v>
      </c>
    </row>
    <row r="350" spans="1:5" x14ac:dyDescent="0.2">
      <c r="A350" t="s">
        <v>339</v>
      </c>
      <c r="B350">
        <f>COUNTIF(PitRawData!$1:$1,DO_NOT_EDIT!A350)</f>
        <v>1</v>
      </c>
      <c r="C350">
        <f>MATCH(A350,PitRawData!$A$1:$AMK$1,0)</f>
        <v>342</v>
      </c>
      <c r="D350">
        <f>INDEX(PitRawData!$A$1:$AMK$3,3,MATCH(DO_NOT_EDIT!A350,PitRawData!$A$1:$AMK$1,0))</f>
        <v>30</v>
      </c>
      <c r="E350" t="s">
        <v>746</v>
      </c>
    </row>
    <row r="351" spans="1:5" x14ac:dyDescent="0.2">
      <c r="A351" t="s">
        <v>317</v>
      </c>
      <c r="B351">
        <f>COUNTIF(PitRawData!$1:$1,DO_NOT_EDIT!A351)</f>
        <v>1</v>
      </c>
      <c r="C351">
        <f>MATCH(A351,PitRawData!$A$1:$AMK$1,0)</f>
        <v>364</v>
      </c>
      <c r="D351">
        <f>INDEX(PitRawData!$A$1:$AMK$3,3,MATCH(DO_NOT_EDIT!A351,PitRawData!$A$1:$AMK$1,0))</f>
        <v>9</v>
      </c>
      <c r="E351" t="s">
        <v>746</v>
      </c>
    </row>
    <row r="352" spans="1:5" x14ac:dyDescent="0.2">
      <c r="A352" t="s">
        <v>297</v>
      </c>
      <c r="B352">
        <f>COUNTIF(PitRawData!$1:$1,DO_NOT_EDIT!A352)</f>
        <v>1</v>
      </c>
      <c r="C352">
        <f>MATCH(A352,PitRawData!$A$1:$AMK$1,0)</f>
        <v>384</v>
      </c>
      <c r="D352">
        <f>INDEX(PitRawData!$A$1:$AMK$3,3,MATCH(DO_NOT_EDIT!A352,PitRawData!$A$1:$AMK$1,0))</f>
        <v>2</v>
      </c>
      <c r="E352" t="s">
        <v>746</v>
      </c>
    </row>
    <row r="353" spans="1:5" x14ac:dyDescent="0.2">
      <c r="A353" t="s">
        <v>337</v>
      </c>
      <c r="B353">
        <f>COUNTIF(PitRawData!$1:$1,DO_NOT_EDIT!A353)</f>
        <v>1</v>
      </c>
      <c r="C353">
        <f>MATCH(A353,PitRawData!$A$1:$AMK$1,0)</f>
        <v>344</v>
      </c>
      <c r="D353">
        <f>INDEX(PitRawData!$A$1:$AMK$3,3,MATCH(DO_NOT_EDIT!A353,PitRawData!$A$1:$AMK$1,0))</f>
        <v>36</v>
      </c>
      <c r="E353" t="s">
        <v>746</v>
      </c>
    </row>
    <row r="354" spans="1:5" x14ac:dyDescent="0.2">
      <c r="A354" t="s">
        <v>315</v>
      </c>
      <c r="B354">
        <f>COUNTIF(PitRawData!$1:$1,DO_NOT_EDIT!A354)</f>
        <v>1</v>
      </c>
      <c r="C354">
        <f>MATCH(A354,PitRawData!$A$1:$AMK$1,0)</f>
        <v>366</v>
      </c>
      <c r="D354">
        <f>INDEX(PitRawData!$A$1:$AMK$3,3,MATCH(DO_NOT_EDIT!A354,PitRawData!$A$1:$AMK$1,0))</f>
        <v>8</v>
      </c>
      <c r="E354" t="s">
        <v>746</v>
      </c>
    </row>
    <row r="355" spans="1:5" x14ac:dyDescent="0.2">
      <c r="A355" t="s">
        <v>295</v>
      </c>
      <c r="B355">
        <f>COUNTIF(PitRawData!$1:$1,DO_NOT_EDIT!A355)</f>
        <v>1</v>
      </c>
      <c r="C355">
        <f>MATCH(A355,PitRawData!$A$1:$AMK$1,0)</f>
        <v>386</v>
      </c>
      <c r="D355">
        <f>INDEX(PitRawData!$A$1:$AMK$3,3,MATCH(DO_NOT_EDIT!A355,PitRawData!$A$1:$AMK$1,0))</f>
        <v>1</v>
      </c>
      <c r="E355" t="s">
        <v>746</v>
      </c>
    </row>
    <row r="356" spans="1:5" x14ac:dyDescent="0.2">
      <c r="A356" t="s">
        <v>334</v>
      </c>
      <c r="B356">
        <f>COUNTIF(PitRawData!$1:$1,DO_NOT_EDIT!A356)</f>
        <v>1</v>
      </c>
      <c r="C356">
        <f>MATCH(A356,PitRawData!$A$1:$AMK$1,0)</f>
        <v>347</v>
      </c>
      <c r="D356">
        <f>INDEX(PitRawData!$A$1:$AMK$3,3,MATCH(DO_NOT_EDIT!A356,PitRawData!$A$1:$AMK$1,0))</f>
        <v>0</v>
      </c>
      <c r="E356" t="s">
        <v>746</v>
      </c>
    </row>
    <row r="357" spans="1:5" x14ac:dyDescent="0.2">
      <c r="A357" t="s">
        <v>312</v>
      </c>
      <c r="B357">
        <f>COUNTIF(PitRawData!$1:$1,DO_NOT_EDIT!A357)</f>
        <v>1</v>
      </c>
      <c r="C357">
        <f>MATCH(A357,PitRawData!$A$1:$AMK$1,0)</f>
        <v>369</v>
      </c>
      <c r="D357">
        <f>INDEX(PitRawData!$A$1:$AMK$3,3,MATCH(DO_NOT_EDIT!A357,PitRawData!$A$1:$AMK$1,0))</f>
        <v>0</v>
      </c>
      <c r="E357" t="s">
        <v>746</v>
      </c>
    </row>
    <row r="358" spans="1:5" x14ac:dyDescent="0.2">
      <c r="A358" t="s">
        <v>292</v>
      </c>
      <c r="B358">
        <f>COUNTIF(PitRawData!$1:$1,DO_NOT_EDIT!A358)</f>
        <v>1</v>
      </c>
      <c r="C358">
        <f>MATCH(A358,PitRawData!$A$1:$AMK$1,0)</f>
        <v>389</v>
      </c>
      <c r="D358">
        <f>INDEX(PitRawData!$A$1:$AMK$3,3,MATCH(DO_NOT_EDIT!A358,PitRawData!$A$1:$AMK$1,0))</f>
        <v>0</v>
      </c>
      <c r="E358" t="s">
        <v>746</v>
      </c>
    </row>
    <row r="359" spans="1:5" x14ac:dyDescent="0.2">
      <c r="A359" t="s">
        <v>335</v>
      </c>
      <c r="B359">
        <f>COUNTIF(PitRawData!$1:$1,DO_NOT_EDIT!A359)</f>
        <v>1</v>
      </c>
      <c r="C359">
        <f>MATCH(A359,PitRawData!$A$1:$AMK$1,0)</f>
        <v>346</v>
      </c>
      <c r="D359">
        <f>INDEX(PitRawData!$A$1:$AMK$3,3,MATCH(DO_NOT_EDIT!A359,PitRawData!$A$1:$AMK$1,0))</f>
        <v>0</v>
      </c>
      <c r="E359" t="s">
        <v>746</v>
      </c>
    </row>
    <row r="360" spans="1:5" x14ac:dyDescent="0.2">
      <c r="A360" t="s">
        <v>313</v>
      </c>
      <c r="B360">
        <f>COUNTIF(PitRawData!$1:$1,DO_NOT_EDIT!A360)</f>
        <v>1</v>
      </c>
      <c r="C360">
        <f>MATCH(A360,PitRawData!$A$1:$AMK$1,0)</f>
        <v>368</v>
      </c>
      <c r="D360">
        <f>INDEX(PitRawData!$A$1:$AMK$3,3,MATCH(DO_NOT_EDIT!A360,PitRawData!$A$1:$AMK$1,0))</f>
        <v>0</v>
      </c>
      <c r="E360" t="s">
        <v>746</v>
      </c>
    </row>
    <row r="361" spans="1:5" x14ac:dyDescent="0.2">
      <c r="A361" t="s">
        <v>293</v>
      </c>
      <c r="B361">
        <f>COUNTIF(PitRawData!$1:$1,DO_NOT_EDIT!A361)</f>
        <v>1</v>
      </c>
      <c r="C361">
        <f>MATCH(A361,PitRawData!$A$1:$AMK$1,0)</f>
        <v>388</v>
      </c>
      <c r="D361">
        <f>INDEX(PitRawData!$A$1:$AMK$3,3,MATCH(DO_NOT_EDIT!A361,PitRawData!$A$1:$AMK$1,0))</f>
        <v>0</v>
      </c>
      <c r="E361" t="s">
        <v>746</v>
      </c>
    </row>
    <row r="362" spans="1:5" x14ac:dyDescent="0.2">
      <c r="A362" t="s">
        <v>332</v>
      </c>
      <c r="B362">
        <f>COUNTIF(PitRawData!$1:$1,DO_NOT_EDIT!A362)</f>
        <v>1</v>
      </c>
      <c r="C362">
        <f>MATCH(A362,PitRawData!$A$1:$AMK$1,0)</f>
        <v>349</v>
      </c>
      <c r="D362">
        <f>INDEX(PitRawData!$A$1:$AMK$3,3,MATCH(DO_NOT_EDIT!A362,PitRawData!$A$1:$AMK$1,0))</f>
        <v>0</v>
      </c>
      <c r="E362" t="s">
        <v>746</v>
      </c>
    </row>
    <row r="363" spans="1:5" x14ac:dyDescent="0.2">
      <c r="A363" t="s">
        <v>310</v>
      </c>
      <c r="B363">
        <f>COUNTIF(PitRawData!$1:$1,DO_NOT_EDIT!A363)</f>
        <v>1</v>
      </c>
      <c r="C363">
        <f>MATCH(A363,PitRawData!$A$1:$AMK$1,0)</f>
        <v>371</v>
      </c>
      <c r="D363">
        <f>INDEX(PitRawData!$A$1:$AMK$3,3,MATCH(DO_NOT_EDIT!A363,PitRawData!$A$1:$AMK$1,0))</f>
        <v>0</v>
      </c>
      <c r="E363" t="s">
        <v>746</v>
      </c>
    </row>
    <row r="364" spans="1:5" x14ac:dyDescent="0.2">
      <c r="A364" t="s">
        <v>290</v>
      </c>
      <c r="B364">
        <f>COUNTIF(PitRawData!$1:$1,DO_NOT_EDIT!A364)</f>
        <v>1</v>
      </c>
      <c r="C364">
        <f>MATCH(A364,PitRawData!$A$1:$AMK$1,0)</f>
        <v>391</v>
      </c>
      <c r="D364">
        <f>INDEX(PitRawData!$A$1:$AMK$3,3,MATCH(DO_NOT_EDIT!A364,PitRawData!$A$1:$AMK$1,0))</f>
        <v>0</v>
      </c>
      <c r="E364" t="s">
        <v>746</v>
      </c>
    </row>
    <row r="365" spans="1:5" x14ac:dyDescent="0.2">
      <c r="A365" t="s">
        <v>333</v>
      </c>
      <c r="B365">
        <f>COUNTIF(PitRawData!$1:$1,DO_NOT_EDIT!A365)</f>
        <v>1</v>
      </c>
      <c r="C365">
        <f>MATCH(A365,PitRawData!$A$1:$AMK$1,0)</f>
        <v>348</v>
      </c>
      <c r="D365">
        <f>INDEX(PitRawData!$A$1:$AMK$3,3,MATCH(DO_NOT_EDIT!A365,PitRawData!$A$1:$AMK$1,0))</f>
        <v>0</v>
      </c>
      <c r="E365" t="s">
        <v>746</v>
      </c>
    </row>
    <row r="366" spans="1:5" x14ac:dyDescent="0.2">
      <c r="A366" t="s">
        <v>311</v>
      </c>
      <c r="B366">
        <f>COUNTIF(PitRawData!$1:$1,DO_NOT_EDIT!A366)</f>
        <v>1</v>
      </c>
      <c r="C366">
        <f>MATCH(A366,PitRawData!$A$1:$AMK$1,0)</f>
        <v>370</v>
      </c>
      <c r="D366">
        <f>INDEX(PitRawData!$A$1:$AMK$3,3,MATCH(DO_NOT_EDIT!A366,PitRawData!$A$1:$AMK$1,0))</f>
        <v>0</v>
      </c>
      <c r="E366" t="s">
        <v>746</v>
      </c>
    </row>
    <row r="367" spans="1:5" x14ac:dyDescent="0.2">
      <c r="A367" t="s">
        <v>291</v>
      </c>
      <c r="B367">
        <f>COUNTIF(PitRawData!$1:$1,DO_NOT_EDIT!A367)</f>
        <v>1</v>
      </c>
      <c r="C367">
        <f>MATCH(A367,PitRawData!$A$1:$AMK$1,0)</f>
        <v>390</v>
      </c>
      <c r="D367">
        <f>INDEX(PitRawData!$A$1:$AMK$3,3,MATCH(DO_NOT_EDIT!A367,PitRawData!$A$1:$AMK$1,0))</f>
        <v>0</v>
      </c>
      <c r="E367" t="s">
        <v>746</v>
      </c>
    </row>
    <row r="368" spans="1:5" x14ac:dyDescent="0.2">
      <c r="A368" t="s">
        <v>330</v>
      </c>
      <c r="B368">
        <f>COUNTIF(PitRawData!$1:$1,DO_NOT_EDIT!A368)</f>
        <v>1</v>
      </c>
      <c r="C368">
        <f>MATCH(A368,PitRawData!$A$1:$AMK$1,0)</f>
        <v>351</v>
      </c>
      <c r="D368">
        <f>INDEX(PitRawData!$A$1:$AMK$3,3,MATCH(DO_NOT_EDIT!A368,PitRawData!$A$1:$AMK$1,0))</f>
        <v>6</v>
      </c>
      <c r="E368" t="s">
        <v>746</v>
      </c>
    </row>
    <row r="369" spans="1:5" x14ac:dyDescent="0.2">
      <c r="A369" t="s">
        <v>308</v>
      </c>
      <c r="B369">
        <f>COUNTIF(PitRawData!$1:$1,DO_NOT_EDIT!A369)</f>
        <v>1</v>
      </c>
      <c r="C369">
        <f>MATCH(A369,PitRawData!$A$1:$AMK$1,0)</f>
        <v>373</v>
      </c>
      <c r="D369">
        <f>INDEX(PitRawData!$A$1:$AMK$3,3,MATCH(DO_NOT_EDIT!A369,PitRawData!$A$1:$AMK$1,0))</f>
        <v>0</v>
      </c>
      <c r="E369" t="s">
        <v>746</v>
      </c>
    </row>
    <row r="370" spans="1:5" x14ac:dyDescent="0.2">
      <c r="A370" t="s">
        <v>288</v>
      </c>
      <c r="B370">
        <f>COUNTIF(PitRawData!$1:$1,DO_NOT_EDIT!A370)</f>
        <v>1</v>
      </c>
      <c r="C370">
        <f>MATCH(A370,PitRawData!$A$1:$AMK$1,0)</f>
        <v>393</v>
      </c>
      <c r="D370">
        <f>INDEX(PitRawData!$A$1:$AMK$3,3,MATCH(DO_NOT_EDIT!A370,PitRawData!$A$1:$AMK$1,0))</f>
        <v>0</v>
      </c>
      <c r="E370" t="s">
        <v>746</v>
      </c>
    </row>
    <row r="371" spans="1:5" x14ac:dyDescent="0.2">
      <c r="A371" t="s">
        <v>331</v>
      </c>
      <c r="B371">
        <f>COUNTIF(PitRawData!$1:$1,DO_NOT_EDIT!A371)</f>
        <v>1</v>
      </c>
      <c r="C371">
        <f>MATCH(A371,PitRawData!$A$1:$AMK$1,0)</f>
        <v>350</v>
      </c>
      <c r="D371">
        <f>INDEX(PitRawData!$A$1:$AMK$3,3,MATCH(DO_NOT_EDIT!A371,PitRawData!$A$1:$AMK$1,0))</f>
        <v>0</v>
      </c>
      <c r="E371" t="s">
        <v>746</v>
      </c>
    </row>
    <row r="372" spans="1:5" x14ac:dyDescent="0.2">
      <c r="A372" t="s">
        <v>309</v>
      </c>
      <c r="B372">
        <f>COUNTIF(PitRawData!$1:$1,DO_NOT_EDIT!A372)</f>
        <v>1</v>
      </c>
      <c r="C372">
        <f>MATCH(A372,PitRawData!$A$1:$AMK$1,0)</f>
        <v>372</v>
      </c>
      <c r="D372">
        <f>INDEX(PitRawData!$A$1:$AMK$3,3,MATCH(DO_NOT_EDIT!A372,PitRawData!$A$1:$AMK$1,0))</f>
        <v>0</v>
      </c>
      <c r="E372" t="s">
        <v>746</v>
      </c>
    </row>
    <row r="373" spans="1:5" x14ac:dyDescent="0.2">
      <c r="A373" t="s">
        <v>289</v>
      </c>
      <c r="B373">
        <f>COUNTIF(PitRawData!$1:$1,DO_NOT_EDIT!A373)</f>
        <v>1</v>
      </c>
      <c r="C373">
        <f>MATCH(A373,PitRawData!$A$1:$AMK$1,0)</f>
        <v>392</v>
      </c>
      <c r="D373">
        <f>INDEX(PitRawData!$A$1:$AMK$3,3,MATCH(DO_NOT_EDIT!A373,PitRawData!$A$1:$AMK$1,0))</f>
        <v>0</v>
      </c>
      <c r="E373" t="s">
        <v>746</v>
      </c>
    </row>
    <row r="374" spans="1:5" x14ac:dyDescent="0.2">
      <c r="A374" t="s">
        <v>336</v>
      </c>
      <c r="B374">
        <f>COUNTIF(PitRawData!$1:$1,DO_NOT_EDIT!A374)</f>
        <v>1</v>
      </c>
      <c r="C374">
        <f>MATCH(A374,PitRawData!$A$1:$AMK$1,0)</f>
        <v>345</v>
      </c>
      <c r="D374">
        <f>INDEX(PitRawData!$A$1:$AMK$3,3,MATCH(DO_NOT_EDIT!A374,PitRawData!$A$1:$AMK$1,0))</f>
        <v>0</v>
      </c>
      <c r="E374" t="s">
        <v>746</v>
      </c>
    </row>
    <row r="375" spans="1:5" x14ac:dyDescent="0.2">
      <c r="A375" t="s">
        <v>314</v>
      </c>
      <c r="B375">
        <f>COUNTIF(PitRawData!$1:$1,DO_NOT_EDIT!A375)</f>
        <v>1</v>
      </c>
      <c r="C375">
        <f>MATCH(A375,PitRawData!$A$1:$AMK$1,0)</f>
        <v>367</v>
      </c>
      <c r="D375">
        <f>INDEX(PitRawData!$A$1:$AMK$3,3,MATCH(DO_NOT_EDIT!A375,PitRawData!$A$1:$AMK$1,0))</f>
        <v>6</v>
      </c>
      <c r="E375" t="s">
        <v>746</v>
      </c>
    </row>
    <row r="376" spans="1:5" x14ac:dyDescent="0.2">
      <c r="A376" t="s">
        <v>294</v>
      </c>
      <c r="B376">
        <f>COUNTIF(PitRawData!$1:$1,DO_NOT_EDIT!A376)</f>
        <v>1</v>
      </c>
      <c r="C376">
        <f>MATCH(A376,PitRawData!$A$1:$AMK$1,0)</f>
        <v>387</v>
      </c>
      <c r="D376">
        <f>INDEX(PitRawData!$A$1:$AMK$3,3,MATCH(DO_NOT_EDIT!A376,PitRawData!$A$1:$AMK$1,0))</f>
        <v>0</v>
      </c>
      <c r="E376" t="s">
        <v>746</v>
      </c>
    </row>
    <row r="377" spans="1:5" x14ac:dyDescent="0.2">
      <c r="A377" t="s">
        <v>328</v>
      </c>
      <c r="B377">
        <f>COUNTIF(PitRawData!$1:$1,DO_NOT_EDIT!A377)</f>
        <v>1</v>
      </c>
      <c r="C377">
        <f>MATCH(A377,PitRawData!$A$1:$AMK$1,0)</f>
        <v>353</v>
      </c>
      <c r="D377">
        <f>INDEX(PitRawData!$A$1:$AMK$3,3,MATCH(DO_NOT_EDIT!A377,PitRawData!$A$1:$AMK$1,0))</f>
        <v>0</v>
      </c>
      <c r="E377" t="s">
        <v>746</v>
      </c>
    </row>
    <row r="378" spans="1:5" x14ac:dyDescent="0.2">
      <c r="A378" t="s">
        <v>306</v>
      </c>
      <c r="B378">
        <f>COUNTIF(PitRawData!$1:$1,DO_NOT_EDIT!A378)</f>
        <v>1</v>
      </c>
      <c r="C378">
        <f>MATCH(A378,PitRawData!$A$1:$AMK$1,0)</f>
        <v>375</v>
      </c>
      <c r="D378">
        <f>INDEX(PitRawData!$A$1:$AMK$3,3,MATCH(DO_NOT_EDIT!A378,PitRawData!$A$1:$AMK$1,0))</f>
        <v>0</v>
      </c>
      <c r="E378" t="s">
        <v>746</v>
      </c>
    </row>
    <row r="379" spans="1:5" x14ac:dyDescent="0.2">
      <c r="A379" t="s">
        <v>286</v>
      </c>
      <c r="B379">
        <f>COUNTIF(PitRawData!$1:$1,DO_NOT_EDIT!A379)</f>
        <v>1</v>
      </c>
      <c r="C379">
        <f>MATCH(A379,PitRawData!$A$1:$AMK$1,0)</f>
        <v>395</v>
      </c>
      <c r="D379">
        <f>INDEX(PitRawData!$A$1:$AMK$3,3,MATCH(DO_NOT_EDIT!A379,PitRawData!$A$1:$AMK$1,0))</f>
        <v>0</v>
      </c>
      <c r="E379" t="s">
        <v>746</v>
      </c>
    </row>
    <row r="380" spans="1:5" x14ac:dyDescent="0.2">
      <c r="A380" t="s">
        <v>329</v>
      </c>
      <c r="B380">
        <f>COUNTIF(PitRawData!$1:$1,DO_NOT_EDIT!A380)</f>
        <v>1</v>
      </c>
      <c r="C380">
        <f>MATCH(A380,PitRawData!$A$1:$AMK$1,0)</f>
        <v>352</v>
      </c>
      <c r="D380">
        <f>INDEX(PitRawData!$A$1:$AMK$3,3,MATCH(DO_NOT_EDIT!A380,PitRawData!$A$1:$AMK$1,0))</f>
        <v>0</v>
      </c>
      <c r="E380" t="s">
        <v>746</v>
      </c>
    </row>
    <row r="381" spans="1:5" x14ac:dyDescent="0.2">
      <c r="A381" t="s">
        <v>307</v>
      </c>
      <c r="B381">
        <f>COUNTIF(PitRawData!$1:$1,DO_NOT_EDIT!A381)</f>
        <v>1</v>
      </c>
      <c r="C381">
        <f>MATCH(A381,PitRawData!$A$1:$AMK$1,0)</f>
        <v>374</v>
      </c>
      <c r="D381">
        <f>INDEX(PitRawData!$A$1:$AMK$3,3,MATCH(DO_NOT_EDIT!A381,PitRawData!$A$1:$AMK$1,0))</f>
        <v>0</v>
      </c>
      <c r="E381" t="s">
        <v>746</v>
      </c>
    </row>
    <row r="382" spans="1:5" x14ac:dyDescent="0.2">
      <c r="A382" t="s">
        <v>287</v>
      </c>
      <c r="B382">
        <f>COUNTIF(PitRawData!$1:$1,DO_NOT_EDIT!A382)</f>
        <v>1</v>
      </c>
      <c r="C382">
        <f>MATCH(A382,PitRawData!$A$1:$AMK$1,0)</f>
        <v>394</v>
      </c>
      <c r="D382">
        <f>INDEX(PitRawData!$A$1:$AMK$3,3,MATCH(DO_NOT_EDIT!A382,PitRawData!$A$1:$AMK$1,0))</f>
        <v>0</v>
      </c>
      <c r="E382" t="s">
        <v>746</v>
      </c>
    </row>
    <row r="383" spans="1:5" x14ac:dyDescent="0.2">
      <c r="A383" t="s">
        <v>324</v>
      </c>
      <c r="B383">
        <f>COUNTIF(PitRawData!$1:$1,DO_NOT_EDIT!A383)</f>
        <v>1</v>
      </c>
      <c r="C383">
        <f>MATCH(A383,PitRawData!$A$1:$AMK$1,0)</f>
        <v>357</v>
      </c>
      <c r="D383">
        <f>INDEX(PitRawData!$A$1:$AMK$3,3,MATCH(DO_NOT_EDIT!A383,PitRawData!$A$1:$AMK$1,0))</f>
        <v>0</v>
      </c>
      <c r="E383" t="s">
        <v>746</v>
      </c>
    </row>
    <row r="384" spans="1:5" x14ac:dyDescent="0.2">
      <c r="A384" t="s">
        <v>302</v>
      </c>
      <c r="B384">
        <f>COUNTIF(PitRawData!$1:$1,DO_NOT_EDIT!A384)</f>
        <v>1</v>
      </c>
      <c r="C384">
        <f>MATCH(A384,PitRawData!$A$1:$AMK$1,0)</f>
        <v>379</v>
      </c>
      <c r="D384">
        <f>INDEX(PitRawData!$A$1:$AMK$3,3,MATCH(DO_NOT_EDIT!A384,PitRawData!$A$1:$AMK$1,0))</f>
        <v>0</v>
      </c>
      <c r="E384" t="s">
        <v>746</v>
      </c>
    </row>
    <row r="385" spans="1:5" x14ac:dyDescent="0.2">
      <c r="A385" t="s">
        <v>282</v>
      </c>
      <c r="B385">
        <f>COUNTIF(PitRawData!$1:$1,DO_NOT_EDIT!A385)</f>
        <v>1</v>
      </c>
      <c r="C385">
        <f>MATCH(A385,PitRawData!$A$1:$AMK$1,0)</f>
        <v>399</v>
      </c>
      <c r="D385">
        <f>INDEX(PitRawData!$A$1:$AMK$3,3,MATCH(DO_NOT_EDIT!A385,PitRawData!$A$1:$AMK$1,0))</f>
        <v>0</v>
      </c>
      <c r="E385" t="s">
        <v>746</v>
      </c>
    </row>
    <row r="386" spans="1:5" x14ac:dyDescent="0.2">
      <c r="A386" t="s">
        <v>325</v>
      </c>
      <c r="B386">
        <f>COUNTIF(PitRawData!$1:$1,DO_NOT_EDIT!A386)</f>
        <v>1</v>
      </c>
      <c r="C386">
        <f>MATCH(A386,PitRawData!$A$1:$AMK$1,0)</f>
        <v>356</v>
      </c>
      <c r="D386">
        <f>INDEX(PitRawData!$A$1:$AMK$3,3,MATCH(DO_NOT_EDIT!A386,PitRawData!$A$1:$AMK$1,0))</f>
        <v>0</v>
      </c>
      <c r="E386" t="s">
        <v>746</v>
      </c>
    </row>
    <row r="387" spans="1:5" x14ac:dyDescent="0.2">
      <c r="A387" t="s">
        <v>303</v>
      </c>
      <c r="B387">
        <f>COUNTIF(PitRawData!$1:$1,DO_NOT_EDIT!A387)</f>
        <v>1</v>
      </c>
      <c r="C387">
        <f>MATCH(A387,PitRawData!$A$1:$AMK$1,0)</f>
        <v>378</v>
      </c>
      <c r="D387">
        <f>INDEX(PitRawData!$A$1:$AMK$3,3,MATCH(DO_NOT_EDIT!A387,PitRawData!$A$1:$AMK$1,0))</f>
        <v>0</v>
      </c>
      <c r="E387" t="s">
        <v>746</v>
      </c>
    </row>
    <row r="388" spans="1:5" x14ac:dyDescent="0.2">
      <c r="A388" t="s">
        <v>283</v>
      </c>
      <c r="B388">
        <f>COUNTIF(PitRawData!$1:$1,DO_NOT_EDIT!A388)</f>
        <v>1</v>
      </c>
      <c r="C388">
        <f>MATCH(A388,PitRawData!$A$1:$AMK$1,0)</f>
        <v>398</v>
      </c>
      <c r="D388">
        <f>INDEX(PitRawData!$A$1:$AMK$3,3,MATCH(DO_NOT_EDIT!A388,PitRawData!$A$1:$AMK$1,0))</f>
        <v>0</v>
      </c>
      <c r="E388" t="s">
        <v>746</v>
      </c>
    </row>
    <row r="389" spans="1:5" x14ac:dyDescent="0.2">
      <c r="A389" t="s">
        <v>322</v>
      </c>
      <c r="B389">
        <f>COUNTIF(PitRawData!$1:$1,DO_NOT_EDIT!A389)</f>
        <v>1</v>
      </c>
      <c r="C389">
        <f>MATCH(A389,PitRawData!$A$1:$AMK$1,0)</f>
        <v>359</v>
      </c>
      <c r="D389">
        <f>INDEX(PitRawData!$A$1:$AMK$3,3,MATCH(DO_NOT_EDIT!A389,PitRawData!$A$1:$AMK$1,0))</f>
        <v>21</v>
      </c>
      <c r="E389" t="s">
        <v>746</v>
      </c>
    </row>
    <row r="390" spans="1:5" x14ac:dyDescent="0.2">
      <c r="A390" t="s">
        <v>300</v>
      </c>
      <c r="B390">
        <f>COUNTIF(PitRawData!$1:$1,DO_NOT_EDIT!A390)</f>
        <v>1</v>
      </c>
      <c r="C390">
        <f>MATCH(A390,PitRawData!$A$1:$AMK$1,0)</f>
        <v>381</v>
      </c>
      <c r="D390">
        <f>INDEX(PitRawData!$A$1:$AMK$3,3,MATCH(DO_NOT_EDIT!A390,PitRawData!$A$1:$AMK$1,0))</f>
        <v>2</v>
      </c>
      <c r="E390" t="s">
        <v>746</v>
      </c>
    </row>
    <row r="391" spans="1:5" x14ac:dyDescent="0.2">
      <c r="A391" t="s">
        <v>280</v>
      </c>
      <c r="B391">
        <f>COUNTIF(PitRawData!$1:$1,DO_NOT_EDIT!A391)</f>
        <v>1</v>
      </c>
      <c r="C391">
        <f>MATCH(A391,PitRawData!$A$1:$AMK$1,0)</f>
        <v>401</v>
      </c>
      <c r="D391">
        <f>INDEX(PitRawData!$A$1:$AMK$3,3,MATCH(DO_NOT_EDIT!A391,PitRawData!$A$1:$AMK$1,0))</f>
        <v>2</v>
      </c>
      <c r="E391" t="s">
        <v>746</v>
      </c>
    </row>
    <row r="392" spans="1:5" x14ac:dyDescent="0.2">
      <c r="A392" t="s">
        <v>323</v>
      </c>
      <c r="B392">
        <f>COUNTIF(PitRawData!$1:$1,DO_NOT_EDIT!A392)</f>
        <v>1</v>
      </c>
      <c r="C392">
        <f>MATCH(A392,PitRawData!$A$1:$AMK$1,0)</f>
        <v>358</v>
      </c>
      <c r="D392">
        <f>INDEX(PitRawData!$A$1:$AMK$3,3,MATCH(DO_NOT_EDIT!A392,PitRawData!$A$1:$AMK$1,0))</f>
        <v>0</v>
      </c>
      <c r="E392" t="s">
        <v>746</v>
      </c>
    </row>
    <row r="393" spans="1:5" x14ac:dyDescent="0.2">
      <c r="A393" t="s">
        <v>301</v>
      </c>
      <c r="B393">
        <f>COUNTIF(PitRawData!$1:$1,DO_NOT_EDIT!A393)</f>
        <v>1</v>
      </c>
      <c r="C393">
        <f>MATCH(A393,PitRawData!$A$1:$AMK$1,0)</f>
        <v>380</v>
      </c>
      <c r="D393">
        <f>INDEX(PitRawData!$A$1:$AMK$3,3,MATCH(DO_NOT_EDIT!A393,PitRawData!$A$1:$AMK$1,0))</f>
        <v>0</v>
      </c>
      <c r="E393" t="s">
        <v>746</v>
      </c>
    </row>
    <row r="394" spans="1:5" x14ac:dyDescent="0.2">
      <c r="A394" t="s">
        <v>281</v>
      </c>
      <c r="B394">
        <f>COUNTIF(PitRawData!$1:$1,DO_NOT_EDIT!A394)</f>
        <v>1</v>
      </c>
      <c r="C394">
        <f>MATCH(A394,PitRawData!$A$1:$AMK$1,0)</f>
        <v>400</v>
      </c>
      <c r="D394">
        <f>INDEX(PitRawData!$A$1:$AMK$3,3,MATCH(DO_NOT_EDIT!A394,PitRawData!$A$1:$AMK$1,0))</f>
        <v>0</v>
      </c>
      <c r="E394" t="s">
        <v>746</v>
      </c>
    </row>
    <row r="395" spans="1:5" x14ac:dyDescent="0.2">
      <c r="A395" t="s">
        <v>327</v>
      </c>
      <c r="B395">
        <f>COUNTIF(PitRawData!$1:$1,DO_NOT_EDIT!A395)</f>
        <v>1</v>
      </c>
      <c r="C395">
        <f>MATCH(A395,PitRawData!$A$1:$AMK$1,0)</f>
        <v>354</v>
      </c>
      <c r="D395">
        <f>INDEX(PitRawData!$A$1:$AMK$3,3,MATCH(DO_NOT_EDIT!A395,PitRawData!$A$1:$AMK$1,0))</f>
        <v>0</v>
      </c>
      <c r="E395" t="s">
        <v>746</v>
      </c>
    </row>
    <row r="396" spans="1:5" x14ac:dyDescent="0.2">
      <c r="A396" t="s">
        <v>305</v>
      </c>
      <c r="B396">
        <f>COUNTIF(PitRawData!$1:$1,DO_NOT_EDIT!A396)</f>
        <v>1</v>
      </c>
      <c r="C396">
        <f>MATCH(A396,PitRawData!$A$1:$AMK$1,0)</f>
        <v>376</v>
      </c>
      <c r="D396">
        <f>INDEX(PitRawData!$A$1:$AMK$3,3,MATCH(DO_NOT_EDIT!A396,PitRawData!$A$1:$AMK$1,0))</f>
        <v>0</v>
      </c>
      <c r="E396" t="s">
        <v>746</v>
      </c>
    </row>
    <row r="397" spans="1:5" x14ac:dyDescent="0.2">
      <c r="A397" t="s">
        <v>285</v>
      </c>
      <c r="B397">
        <f>COUNTIF(PitRawData!$1:$1,DO_NOT_EDIT!A397)</f>
        <v>1</v>
      </c>
      <c r="C397">
        <f>MATCH(A397,PitRawData!$A$1:$AMK$1,0)</f>
        <v>396</v>
      </c>
      <c r="D397">
        <f>INDEX(PitRawData!$A$1:$AMK$3,3,MATCH(DO_NOT_EDIT!A397,PitRawData!$A$1:$AMK$1,0))</f>
        <v>0</v>
      </c>
      <c r="E397" t="s">
        <v>746</v>
      </c>
    </row>
    <row r="398" spans="1:5" x14ac:dyDescent="0.2">
      <c r="A398" t="s">
        <v>326</v>
      </c>
      <c r="B398">
        <f>COUNTIF(PitRawData!$1:$1,DO_NOT_EDIT!A398)</f>
        <v>1</v>
      </c>
      <c r="C398">
        <f>MATCH(A398,PitRawData!$A$1:$AMK$1,0)</f>
        <v>355</v>
      </c>
      <c r="D398">
        <f>INDEX(PitRawData!$A$1:$AMK$3,3,MATCH(DO_NOT_EDIT!A398,PitRawData!$A$1:$AMK$1,0))</f>
        <v>3</v>
      </c>
      <c r="E398" t="s">
        <v>746</v>
      </c>
    </row>
    <row r="399" spans="1:5" x14ac:dyDescent="0.2">
      <c r="A399" t="s">
        <v>304</v>
      </c>
      <c r="B399">
        <f>COUNTIF(PitRawData!$1:$1,DO_NOT_EDIT!A399)</f>
        <v>1</v>
      </c>
      <c r="C399">
        <f>MATCH(A399,PitRawData!$A$1:$AMK$1,0)</f>
        <v>377</v>
      </c>
      <c r="D399">
        <f>INDEX(PitRawData!$A$1:$AMK$3,3,MATCH(DO_NOT_EDIT!A399,PitRawData!$A$1:$AMK$1,0))</f>
        <v>1</v>
      </c>
      <c r="E399" t="s">
        <v>746</v>
      </c>
    </row>
    <row r="400" spans="1:5" x14ac:dyDescent="0.2">
      <c r="A400" t="s">
        <v>284</v>
      </c>
      <c r="B400">
        <f>COUNTIF(PitRawData!$1:$1,DO_NOT_EDIT!A400)</f>
        <v>1</v>
      </c>
      <c r="C400">
        <f>MATCH(A400,PitRawData!$A$1:$AMK$1,0)</f>
        <v>397</v>
      </c>
      <c r="D400">
        <f>INDEX(PitRawData!$A$1:$AMK$3,3,MATCH(DO_NOT_EDIT!A400,PitRawData!$A$1:$AMK$1,0))</f>
        <v>0</v>
      </c>
      <c r="E400" t="s">
        <v>746</v>
      </c>
    </row>
    <row r="401" spans="1:5" x14ac:dyDescent="0.2">
      <c r="A401" t="s">
        <v>321</v>
      </c>
      <c r="B401">
        <f>COUNTIF(PitRawData!$1:$1,DO_NOT_EDIT!A401)</f>
        <v>1</v>
      </c>
      <c r="C401">
        <f>MATCH(A401,PitRawData!$A$1:$AMK$1,0)</f>
        <v>360</v>
      </c>
      <c r="D401">
        <f>INDEX(PitRawData!$A$1:$AMK$3,3,MATCH(DO_NOT_EDIT!A401,PitRawData!$A$1:$AMK$1,0))</f>
        <v>0</v>
      </c>
      <c r="E401" t="s">
        <v>746</v>
      </c>
    </row>
    <row r="402" spans="1:5" x14ac:dyDescent="0.2">
      <c r="A402" t="s">
        <v>279</v>
      </c>
      <c r="B402">
        <f>COUNTIF(PitRawData!$1:$1,DO_NOT_EDIT!A402)</f>
        <v>1</v>
      </c>
      <c r="C402">
        <f>MATCH(A402,PitRawData!$A$1:$AMK$1,0)</f>
        <v>402</v>
      </c>
      <c r="D402">
        <f>INDEX(PitRawData!$A$1:$AMK$3,3,MATCH(DO_NOT_EDIT!A402,PitRawData!$A$1:$AMK$1,0))</f>
        <v>0</v>
      </c>
      <c r="E402" t="s">
        <v>746</v>
      </c>
    </row>
    <row r="403" spans="1:5" x14ac:dyDescent="0.2">
      <c r="A403" t="s">
        <v>320</v>
      </c>
      <c r="B403">
        <f>COUNTIF(PitRawData!$1:$1,DO_NOT_EDIT!A403)</f>
        <v>1</v>
      </c>
      <c r="C403">
        <f>MATCH(A403,PitRawData!$A$1:$AMK$1,0)</f>
        <v>361</v>
      </c>
      <c r="D403">
        <f>INDEX(PitRawData!$A$1:$AMK$3,3,MATCH(DO_NOT_EDIT!A403,PitRawData!$A$1:$AMK$1,0))</f>
        <v>0</v>
      </c>
      <c r="E403" t="s">
        <v>746</v>
      </c>
    </row>
    <row r="404" spans="1:5" x14ac:dyDescent="0.2">
      <c r="A404" t="s">
        <v>278</v>
      </c>
      <c r="B404">
        <f>COUNTIF(PitRawData!$1:$1,DO_NOT_EDIT!A404)</f>
        <v>1</v>
      </c>
      <c r="C404">
        <f>MATCH(A404,PitRawData!$A$1:$AMK$1,0)</f>
        <v>403</v>
      </c>
      <c r="D404">
        <f>INDEX(PitRawData!$A$1:$AMK$3,3,MATCH(DO_NOT_EDIT!A404,PitRawData!$A$1:$AMK$1,0))</f>
        <v>0</v>
      </c>
      <c r="E404" t="s">
        <v>746</v>
      </c>
    </row>
    <row r="405" spans="1:5" x14ac:dyDescent="0.2">
      <c r="A405" t="s">
        <v>276</v>
      </c>
      <c r="B405">
        <f>COUNTIF(PitRawData!$1:$1,DO_NOT_EDIT!A405)</f>
        <v>1</v>
      </c>
      <c r="C405">
        <f>MATCH(A405,PitRawData!$A$1:$AMK$1,0)</f>
        <v>405</v>
      </c>
      <c r="D405">
        <f>INDEX(PitRawData!$A$1:$AMK$3,3,MATCH(DO_NOT_EDIT!A405,PitRawData!$A$1:$AMK$1,0))</f>
        <v>1</v>
      </c>
      <c r="E405" t="s">
        <v>747</v>
      </c>
    </row>
    <row r="406" spans="1:5" x14ac:dyDescent="0.2">
      <c r="A406" t="s">
        <v>256</v>
      </c>
      <c r="B406">
        <f>COUNTIF(PitRawData!$1:$1,DO_NOT_EDIT!A406)</f>
        <v>1</v>
      </c>
      <c r="C406">
        <f>MATCH(A406,PitRawData!$A$1:$AMK$1,0)</f>
        <v>425</v>
      </c>
      <c r="D406">
        <f>INDEX(PitRawData!$A$1:$AMK$3,3,MATCH(DO_NOT_EDIT!A406,PitRawData!$A$1:$AMK$1,0))</f>
        <v>0</v>
      </c>
      <c r="E406" t="s">
        <v>747</v>
      </c>
    </row>
    <row r="407" spans="1:5" x14ac:dyDescent="0.2">
      <c r="A407" t="s">
        <v>238</v>
      </c>
      <c r="B407">
        <f>COUNTIF(PitRawData!$1:$1,DO_NOT_EDIT!A407)</f>
        <v>1</v>
      </c>
      <c r="C407">
        <f>MATCH(A407,PitRawData!$A$1:$AMK$1,0)</f>
        <v>443</v>
      </c>
      <c r="D407">
        <f>INDEX(PitRawData!$A$1:$AMK$3,3,MATCH(DO_NOT_EDIT!A407,PitRawData!$A$1:$AMK$1,0))</f>
        <v>0</v>
      </c>
      <c r="E407" t="s">
        <v>747</v>
      </c>
    </row>
    <row r="408" spans="1:5" x14ac:dyDescent="0.2">
      <c r="A408" t="s">
        <v>275</v>
      </c>
      <c r="B408">
        <f>COUNTIF(PitRawData!$1:$1,DO_NOT_EDIT!A408)</f>
        <v>1</v>
      </c>
      <c r="C408">
        <f>MATCH(A408,PitRawData!$A$1:$AMK$1,0)</f>
        <v>406</v>
      </c>
      <c r="D408">
        <f>INDEX(PitRawData!$A$1:$AMK$3,3,MATCH(DO_NOT_EDIT!A408,PitRawData!$A$1:$AMK$1,0))</f>
        <v>4</v>
      </c>
      <c r="E408" t="s">
        <v>747</v>
      </c>
    </row>
    <row r="409" spans="1:5" x14ac:dyDescent="0.2">
      <c r="A409" t="s">
        <v>255</v>
      </c>
      <c r="B409">
        <f>COUNTIF(PitRawData!$1:$1,DO_NOT_EDIT!A409)</f>
        <v>1</v>
      </c>
      <c r="C409">
        <f>MATCH(A409,PitRawData!$A$1:$AMK$1,0)</f>
        <v>426</v>
      </c>
      <c r="D409">
        <f>INDEX(PitRawData!$A$1:$AMK$3,3,MATCH(DO_NOT_EDIT!A409,PitRawData!$A$1:$AMK$1,0))</f>
        <v>0</v>
      </c>
      <c r="E409" t="s">
        <v>747</v>
      </c>
    </row>
    <row r="410" spans="1:5" x14ac:dyDescent="0.2">
      <c r="A410" t="s">
        <v>237</v>
      </c>
      <c r="B410">
        <f>COUNTIF(PitRawData!$1:$1,DO_NOT_EDIT!A410)</f>
        <v>1</v>
      </c>
      <c r="C410">
        <f>MATCH(A410,PitRawData!$A$1:$AMK$1,0)</f>
        <v>444</v>
      </c>
      <c r="D410">
        <f>INDEX(PitRawData!$A$1:$AMK$3,3,MATCH(DO_NOT_EDIT!A410,PitRawData!$A$1:$AMK$1,0))</f>
        <v>0</v>
      </c>
      <c r="E410" t="s">
        <v>747</v>
      </c>
    </row>
    <row r="411" spans="1:5" x14ac:dyDescent="0.2">
      <c r="A411" t="s">
        <v>274</v>
      </c>
      <c r="B411">
        <f>COUNTIF(PitRawData!$1:$1,DO_NOT_EDIT!A411)</f>
        <v>1</v>
      </c>
      <c r="C411">
        <f>MATCH(A411,PitRawData!$A$1:$AMK$1,0)</f>
        <v>407</v>
      </c>
      <c r="D411">
        <f>INDEX(PitRawData!$A$1:$AMK$3,3,MATCH(DO_NOT_EDIT!A411,PitRawData!$A$1:$AMK$1,0))</f>
        <v>1</v>
      </c>
      <c r="E411" t="s">
        <v>747</v>
      </c>
    </row>
    <row r="412" spans="1:5" x14ac:dyDescent="0.2">
      <c r="A412" t="s">
        <v>254</v>
      </c>
      <c r="B412">
        <f>COUNTIF(PitRawData!$1:$1,DO_NOT_EDIT!A412)</f>
        <v>1</v>
      </c>
      <c r="C412">
        <f>MATCH(A412,PitRawData!$A$1:$AMK$1,0)</f>
        <v>427</v>
      </c>
      <c r="D412">
        <f>INDEX(PitRawData!$A$1:$AMK$3,3,MATCH(DO_NOT_EDIT!A412,PitRawData!$A$1:$AMK$1,0))</f>
        <v>0</v>
      </c>
      <c r="E412" t="s">
        <v>747</v>
      </c>
    </row>
    <row r="413" spans="1:5" x14ac:dyDescent="0.2">
      <c r="A413" t="s">
        <v>236</v>
      </c>
      <c r="B413">
        <f>COUNTIF(PitRawData!$1:$1,DO_NOT_EDIT!A413)</f>
        <v>1</v>
      </c>
      <c r="C413">
        <f>MATCH(A413,PitRawData!$A$1:$AMK$1,0)</f>
        <v>445</v>
      </c>
      <c r="D413">
        <f>INDEX(PitRawData!$A$1:$AMK$3,3,MATCH(DO_NOT_EDIT!A413,PitRawData!$A$1:$AMK$1,0))</f>
        <v>0</v>
      </c>
      <c r="E413" t="s">
        <v>747</v>
      </c>
    </row>
    <row r="414" spans="1:5" x14ac:dyDescent="0.2">
      <c r="A414" t="s">
        <v>271</v>
      </c>
      <c r="B414">
        <f>COUNTIF(PitRawData!$1:$1,DO_NOT_EDIT!A414)</f>
        <v>1</v>
      </c>
      <c r="C414">
        <f>MATCH(A414,PitRawData!$A$1:$AMK$1,0)</f>
        <v>410</v>
      </c>
      <c r="D414">
        <f>INDEX(PitRawData!$A$1:$AMK$3,3,MATCH(DO_NOT_EDIT!A414,PitRawData!$A$1:$AMK$1,0))</f>
        <v>0</v>
      </c>
      <c r="E414" t="s">
        <v>747</v>
      </c>
    </row>
    <row r="415" spans="1:5" x14ac:dyDescent="0.2">
      <c r="A415" t="s">
        <v>251</v>
      </c>
      <c r="B415">
        <f>COUNTIF(PitRawData!$1:$1,DO_NOT_EDIT!A415)</f>
        <v>1</v>
      </c>
      <c r="C415">
        <f>MATCH(A415,PitRawData!$A$1:$AMK$1,0)</f>
        <v>430</v>
      </c>
      <c r="D415">
        <f>INDEX(PitRawData!$A$1:$AMK$3,3,MATCH(DO_NOT_EDIT!A415,PitRawData!$A$1:$AMK$1,0))</f>
        <v>0</v>
      </c>
      <c r="E415" t="s">
        <v>747</v>
      </c>
    </row>
    <row r="416" spans="1:5" x14ac:dyDescent="0.2">
      <c r="A416" t="s">
        <v>233</v>
      </c>
      <c r="B416">
        <f>COUNTIF(PitRawData!$1:$1,DO_NOT_EDIT!A416)</f>
        <v>1</v>
      </c>
      <c r="C416">
        <f>MATCH(A416,PitRawData!$A$1:$AMK$1,0)</f>
        <v>448</v>
      </c>
      <c r="D416">
        <f>INDEX(PitRawData!$A$1:$AMK$3,3,MATCH(DO_NOT_EDIT!A416,PitRawData!$A$1:$AMK$1,0))</f>
        <v>0</v>
      </c>
      <c r="E416" t="s">
        <v>747</v>
      </c>
    </row>
    <row r="417" spans="1:5" x14ac:dyDescent="0.2">
      <c r="A417" t="s">
        <v>272</v>
      </c>
      <c r="B417">
        <f>COUNTIF(PitRawData!$1:$1,DO_NOT_EDIT!A417)</f>
        <v>1</v>
      </c>
      <c r="C417">
        <f>MATCH(A417,PitRawData!$A$1:$AMK$1,0)</f>
        <v>409</v>
      </c>
      <c r="D417">
        <f>INDEX(PitRawData!$A$1:$AMK$3,3,MATCH(DO_NOT_EDIT!A417,PitRawData!$A$1:$AMK$1,0))</f>
        <v>0</v>
      </c>
      <c r="E417" t="s">
        <v>747</v>
      </c>
    </row>
    <row r="418" spans="1:5" x14ac:dyDescent="0.2">
      <c r="A418" t="s">
        <v>252</v>
      </c>
      <c r="B418">
        <f>COUNTIF(PitRawData!$1:$1,DO_NOT_EDIT!A418)</f>
        <v>1</v>
      </c>
      <c r="C418">
        <f>MATCH(A418,PitRawData!$A$1:$AMK$1,0)</f>
        <v>429</v>
      </c>
      <c r="D418">
        <f>INDEX(PitRawData!$A$1:$AMK$3,3,MATCH(DO_NOT_EDIT!A418,PitRawData!$A$1:$AMK$1,0))</f>
        <v>0</v>
      </c>
      <c r="E418" t="s">
        <v>747</v>
      </c>
    </row>
    <row r="419" spans="1:5" x14ac:dyDescent="0.2">
      <c r="A419" t="s">
        <v>234</v>
      </c>
      <c r="B419">
        <f>COUNTIF(PitRawData!$1:$1,DO_NOT_EDIT!A419)</f>
        <v>1</v>
      </c>
      <c r="C419">
        <f>MATCH(A419,PitRawData!$A$1:$AMK$1,0)</f>
        <v>447</v>
      </c>
      <c r="D419">
        <f>INDEX(PitRawData!$A$1:$AMK$3,3,MATCH(DO_NOT_EDIT!A419,PitRawData!$A$1:$AMK$1,0))</f>
        <v>0</v>
      </c>
      <c r="E419" t="s">
        <v>747</v>
      </c>
    </row>
    <row r="420" spans="1:5" x14ac:dyDescent="0.2">
      <c r="A420" t="s">
        <v>269</v>
      </c>
      <c r="B420">
        <f>COUNTIF(PitRawData!$1:$1,DO_NOT_EDIT!A420)</f>
        <v>1</v>
      </c>
      <c r="C420">
        <f>MATCH(A420,PitRawData!$A$1:$AMK$1,0)</f>
        <v>412</v>
      </c>
      <c r="D420">
        <f>INDEX(PitRawData!$A$1:$AMK$3,3,MATCH(DO_NOT_EDIT!A420,PitRawData!$A$1:$AMK$1,0))</f>
        <v>0</v>
      </c>
      <c r="E420" t="s">
        <v>747</v>
      </c>
    </row>
    <row r="421" spans="1:5" x14ac:dyDescent="0.2">
      <c r="A421" t="s">
        <v>249</v>
      </c>
      <c r="B421">
        <f>COUNTIF(PitRawData!$1:$1,DO_NOT_EDIT!A421)</f>
        <v>1</v>
      </c>
      <c r="C421">
        <f>MATCH(A421,PitRawData!$A$1:$AMK$1,0)</f>
        <v>432</v>
      </c>
      <c r="D421">
        <f>INDEX(PitRawData!$A$1:$AMK$3,3,MATCH(DO_NOT_EDIT!A421,PitRawData!$A$1:$AMK$1,0))</f>
        <v>0</v>
      </c>
      <c r="E421" t="s">
        <v>747</v>
      </c>
    </row>
    <row r="422" spans="1:5" x14ac:dyDescent="0.2">
      <c r="A422" t="s">
        <v>231</v>
      </c>
      <c r="B422">
        <f>COUNTIF(PitRawData!$1:$1,DO_NOT_EDIT!A422)</f>
        <v>1</v>
      </c>
      <c r="C422">
        <f>MATCH(A422,PitRawData!$A$1:$AMK$1,0)</f>
        <v>450</v>
      </c>
      <c r="D422">
        <f>INDEX(PitRawData!$A$1:$AMK$3,3,MATCH(DO_NOT_EDIT!A422,PitRawData!$A$1:$AMK$1,0))</f>
        <v>0</v>
      </c>
      <c r="E422" t="s">
        <v>747</v>
      </c>
    </row>
    <row r="423" spans="1:5" x14ac:dyDescent="0.2">
      <c r="A423" t="s">
        <v>270</v>
      </c>
      <c r="B423">
        <f>COUNTIF(PitRawData!$1:$1,DO_NOT_EDIT!A423)</f>
        <v>1</v>
      </c>
      <c r="C423">
        <f>MATCH(A423,PitRawData!$A$1:$AMK$1,0)</f>
        <v>411</v>
      </c>
      <c r="D423">
        <f>INDEX(PitRawData!$A$1:$AMK$3,3,MATCH(DO_NOT_EDIT!A423,PitRawData!$A$1:$AMK$1,0))</f>
        <v>0</v>
      </c>
      <c r="E423" t="s">
        <v>747</v>
      </c>
    </row>
    <row r="424" spans="1:5" x14ac:dyDescent="0.2">
      <c r="A424" t="s">
        <v>250</v>
      </c>
      <c r="B424">
        <f>COUNTIF(PitRawData!$1:$1,DO_NOT_EDIT!A424)</f>
        <v>1</v>
      </c>
      <c r="C424">
        <f>MATCH(A424,PitRawData!$A$1:$AMK$1,0)</f>
        <v>431</v>
      </c>
      <c r="D424">
        <f>INDEX(PitRawData!$A$1:$AMK$3,3,MATCH(DO_NOT_EDIT!A424,PitRawData!$A$1:$AMK$1,0))</f>
        <v>0</v>
      </c>
      <c r="E424" t="s">
        <v>747</v>
      </c>
    </row>
    <row r="425" spans="1:5" x14ac:dyDescent="0.2">
      <c r="A425" t="s">
        <v>232</v>
      </c>
      <c r="B425">
        <f>COUNTIF(PitRawData!$1:$1,DO_NOT_EDIT!A425)</f>
        <v>1</v>
      </c>
      <c r="C425">
        <f>MATCH(A425,PitRawData!$A$1:$AMK$1,0)</f>
        <v>449</v>
      </c>
      <c r="D425">
        <f>INDEX(PitRawData!$A$1:$AMK$3,3,MATCH(DO_NOT_EDIT!A425,PitRawData!$A$1:$AMK$1,0))</f>
        <v>0</v>
      </c>
      <c r="E425" t="s">
        <v>747</v>
      </c>
    </row>
    <row r="426" spans="1:5" x14ac:dyDescent="0.2">
      <c r="A426" t="s">
        <v>267</v>
      </c>
      <c r="B426">
        <f>COUNTIF(PitRawData!$1:$1,DO_NOT_EDIT!A426)</f>
        <v>1</v>
      </c>
      <c r="C426">
        <f>MATCH(A426,PitRawData!$A$1:$AMK$1,0)</f>
        <v>414</v>
      </c>
      <c r="D426">
        <f>INDEX(PitRawData!$A$1:$AMK$3,3,MATCH(DO_NOT_EDIT!A426,PitRawData!$A$1:$AMK$1,0))</f>
        <v>0</v>
      </c>
      <c r="E426" t="s">
        <v>747</v>
      </c>
    </row>
    <row r="427" spans="1:5" x14ac:dyDescent="0.2">
      <c r="A427" t="s">
        <v>247</v>
      </c>
      <c r="B427">
        <f>COUNTIF(PitRawData!$1:$1,DO_NOT_EDIT!A427)</f>
        <v>1</v>
      </c>
      <c r="C427">
        <f>MATCH(A427,PitRawData!$A$1:$AMK$1,0)</f>
        <v>434</v>
      </c>
      <c r="D427">
        <f>INDEX(PitRawData!$A$1:$AMK$3,3,MATCH(DO_NOT_EDIT!A427,PitRawData!$A$1:$AMK$1,0))</f>
        <v>0</v>
      </c>
      <c r="E427" t="s">
        <v>747</v>
      </c>
    </row>
    <row r="428" spans="1:5" x14ac:dyDescent="0.2">
      <c r="A428" t="s">
        <v>229</v>
      </c>
      <c r="B428">
        <f>COUNTIF(PitRawData!$1:$1,DO_NOT_EDIT!A428)</f>
        <v>1</v>
      </c>
      <c r="C428">
        <f>MATCH(A428,PitRawData!$A$1:$AMK$1,0)</f>
        <v>452</v>
      </c>
      <c r="D428">
        <f>INDEX(PitRawData!$A$1:$AMK$3,3,MATCH(DO_NOT_EDIT!A428,PitRawData!$A$1:$AMK$1,0))</f>
        <v>0</v>
      </c>
      <c r="E428" t="s">
        <v>747</v>
      </c>
    </row>
    <row r="429" spans="1:5" x14ac:dyDescent="0.2">
      <c r="A429" t="s">
        <v>268</v>
      </c>
      <c r="B429">
        <f>COUNTIF(PitRawData!$1:$1,DO_NOT_EDIT!A429)</f>
        <v>1</v>
      </c>
      <c r="C429">
        <f>MATCH(A429,PitRawData!$A$1:$AMK$1,0)</f>
        <v>413</v>
      </c>
      <c r="D429">
        <f>INDEX(PitRawData!$A$1:$AMK$3,3,MATCH(DO_NOT_EDIT!A429,PitRawData!$A$1:$AMK$1,0))</f>
        <v>0</v>
      </c>
      <c r="E429" t="s">
        <v>747</v>
      </c>
    </row>
    <row r="430" spans="1:5" x14ac:dyDescent="0.2">
      <c r="A430" t="s">
        <v>248</v>
      </c>
      <c r="B430">
        <f>COUNTIF(PitRawData!$1:$1,DO_NOT_EDIT!A430)</f>
        <v>1</v>
      </c>
      <c r="C430">
        <f>MATCH(A430,PitRawData!$A$1:$AMK$1,0)</f>
        <v>433</v>
      </c>
      <c r="D430">
        <f>INDEX(PitRawData!$A$1:$AMK$3,3,MATCH(DO_NOT_EDIT!A430,PitRawData!$A$1:$AMK$1,0))</f>
        <v>0</v>
      </c>
      <c r="E430" t="s">
        <v>747</v>
      </c>
    </row>
    <row r="431" spans="1:5" x14ac:dyDescent="0.2">
      <c r="A431" t="s">
        <v>230</v>
      </c>
      <c r="B431">
        <f>COUNTIF(PitRawData!$1:$1,DO_NOT_EDIT!A431)</f>
        <v>1</v>
      </c>
      <c r="C431">
        <f>MATCH(A431,PitRawData!$A$1:$AMK$1,0)</f>
        <v>451</v>
      </c>
      <c r="D431">
        <f>INDEX(PitRawData!$A$1:$AMK$3,3,MATCH(DO_NOT_EDIT!A431,PitRawData!$A$1:$AMK$1,0))</f>
        <v>0</v>
      </c>
      <c r="E431" t="s">
        <v>747</v>
      </c>
    </row>
    <row r="432" spans="1:5" x14ac:dyDescent="0.2">
      <c r="A432" t="s">
        <v>273</v>
      </c>
      <c r="B432">
        <f>COUNTIF(PitRawData!$1:$1,DO_NOT_EDIT!A432)</f>
        <v>1</v>
      </c>
      <c r="C432">
        <f>MATCH(A432,PitRawData!$A$1:$AMK$1,0)</f>
        <v>408</v>
      </c>
      <c r="D432">
        <f>INDEX(PitRawData!$A$1:$AMK$3,3,MATCH(DO_NOT_EDIT!A432,PitRawData!$A$1:$AMK$1,0))</f>
        <v>0</v>
      </c>
      <c r="E432" t="s">
        <v>747</v>
      </c>
    </row>
    <row r="433" spans="1:5" x14ac:dyDescent="0.2">
      <c r="A433" t="s">
        <v>253</v>
      </c>
      <c r="B433">
        <f>COUNTIF(PitRawData!$1:$1,DO_NOT_EDIT!A433)</f>
        <v>1</v>
      </c>
      <c r="C433">
        <f>MATCH(A433,PitRawData!$A$1:$AMK$1,0)</f>
        <v>428</v>
      </c>
      <c r="D433">
        <f>INDEX(PitRawData!$A$1:$AMK$3,3,MATCH(DO_NOT_EDIT!A433,PitRawData!$A$1:$AMK$1,0))</f>
        <v>0</v>
      </c>
      <c r="E433" t="s">
        <v>747</v>
      </c>
    </row>
    <row r="434" spans="1:5" x14ac:dyDescent="0.2">
      <c r="A434" t="s">
        <v>235</v>
      </c>
      <c r="B434">
        <f>COUNTIF(PitRawData!$1:$1,DO_NOT_EDIT!A434)</f>
        <v>1</v>
      </c>
      <c r="C434">
        <f>MATCH(A434,PitRawData!$A$1:$AMK$1,0)</f>
        <v>446</v>
      </c>
      <c r="D434">
        <f>INDEX(PitRawData!$A$1:$AMK$3,3,MATCH(DO_NOT_EDIT!A434,PitRawData!$A$1:$AMK$1,0))</f>
        <v>0</v>
      </c>
      <c r="E434" t="s">
        <v>747</v>
      </c>
    </row>
    <row r="435" spans="1:5" x14ac:dyDescent="0.2">
      <c r="A435" t="s">
        <v>265</v>
      </c>
      <c r="B435">
        <f>COUNTIF(PitRawData!$1:$1,DO_NOT_EDIT!A435)</f>
        <v>1</v>
      </c>
      <c r="C435">
        <f>MATCH(A435,PitRawData!$A$1:$AMK$1,0)</f>
        <v>416</v>
      </c>
      <c r="D435">
        <f>INDEX(PitRawData!$A$1:$AMK$3,3,MATCH(DO_NOT_EDIT!A435,PitRawData!$A$1:$AMK$1,0))</f>
        <v>0</v>
      </c>
      <c r="E435" t="s">
        <v>747</v>
      </c>
    </row>
    <row r="436" spans="1:5" x14ac:dyDescent="0.2">
      <c r="A436" t="s">
        <v>245</v>
      </c>
      <c r="B436">
        <f>COUNTIF(PitRawData!$1:$1,DO_NOT_EDIT!A436)</f>
        <v>1</v>
      </c>
      <c r="C436">
        <f>MATCH(A436,PitRawData!$A$1:$AMK$1,0)</f>
        <v>436</v>
      </c>
      <c r="D436">
        <f>INDEX(PitRawData!$A$1:$AMK$3,3,MATCH(DO_NOT_EDIT!A436,PitRawData!$A$1:$AMK$1,0))</f>
        <v>0</v>
      </c>
      <c r="E436" t="s">
        <v>747</v>
      </c>
    </row>
    <row r="437" spans="1:5" x14ac:dyDescent="0.2">
      <c r="A437" t="s">
        <v>227</v>
      </c>
      <c r="B437">
        <f>COUNTIF(PitRawData!$1:$1,DO_NOT_EDIT!A437)</f>
        <v>1</v>
      </c>
      <c r="C437">
        <f>MATCH(A437,PitRawData!$A$1:$AMK$1,0)</f>
        <v>454</v>
      </c>
      <c r="D437">
        <f>INDEX(PitRawData!$A$1:$AMK$3,3,MATCH(DO_NOT_EDIT!A437,PitRawData!$A$1:$AMK$1,0))</f>
        <v>0</v>
      </c>
      <c r="E437" t="s">
        <v>747</v>
      </c>
    </row>
    <row r="438" spans="1:5" x14ac:dyDescent="0.2">
      <c r="A438" t="s">
        <v>266</v>
      </c>
      <c r="B438">
        <f>COUNTIF(PitRawData!$1:$1,DO_NOT_EDIT!A438)</f>
        <v>1</v>
      </c>
      <c r="C438">
        <f>MATCH(A438,PitRawData!$A$1:$AMK$1,0)</f>
        <v>415</v>
      </c>
      <c r="D438">
        <f>INDEX(PitRawData!$A$1:$AMK$3,3,MATCH(DO_NOT_EDIT!A438,PitRawData!$A$1:$AMK$1,0))</f>
        <v>0</v>
      </c>
      <c r="E438" t="s">
        <v>747</v>
      </c>
    </row>
    <row r="439" spans="1:5" x14ac:dyDescent="0.2">
      <c r="A439" t="s">
        <v>246</v>
      </c>
      <c r="B439">
        <f>COUNTIF(PitRawData!$1:$1,DO_NOT_EDIT!A439)</f>
        <v>1</v>
      </c>
      <c r="C439">
        <f>MATCH(A439,PitRawData!$A$1:$AMK$1,0)</f>
        <v>435</v>
      </c>
      <c r="D439">
        <f>INDEX(PitRawData!$A$1:$AMK$3,3,MATCH(DO_NOT_EDIT!A439,PitRawData!$A$1:$AMK$1,0))</f>
        <v>0</v>
      </c>
      <c r="E439" t="s">
        <v>747</v>
      </c>
    </row>
    <row r="440" spans="1:5" x14ac:dyDescent="0.2">
      <c r="A440" t="s">
        <v>228</v>
      </c>
      <c r="B440">
        <f>COUNTIF(PitRawData!$1:$1,DO_NOT_EDIT!A440)</f>
        <v>1</v>
      </c>
      <c r="C440">
        <f>MATCH(A440,PitRawData!$A$1:$AMK$1,0)</f>
        <v>453</v>
      </c>
      <c r="D440">
        <f>INDEX(PitRawData!$A$1:$AMK$3,3,MATCH(DO_NOT_EDIT!A440,PitRawData!$A$1:$AMK$1,0))</f>
        <v>0</v>
      </c>
      <c r="E440" t="s">
        <v>747</v>
      </c>
    </row>
    <row r="441" spans="1:5" x14ac:dyDescent="0.2">
      <c r="A441" t="s">
        <v>261</v>
      </c>
      <c r="B441">
        <f>COUNTIF(PitRawData!$1:$1,DO_NOT_EDIT!A441)</f>
        <v>1</v>
      </c>
      <c r="C441">
        <f>MATCH(A441,PitRawData!$A$1:$AMK$1,0)</f>
        <v>420</v>
      </c>
      <c r="D441">
        <f>INDEX(PitRawData!$A$1:$AMK$3,3,MATCH(DO_NOT_EDIT!A441,PitRawData!$A$1:$AMK$1,0))</f>
        <v>0</v>
      </c>
      <c r="E441" t="s">
        <v>747</v>
      </c>
    </row>
    <row r="442" spans="1:5" x14ac:dyDescent="0.2">
      <c r="A442" t="s">
        <v>241</v>
      </c>
      <c r="B442">
        <f>COUNTIF(PitRawData!$1:$1,DO_NOT_EDIT!A442)</f>
        <v>1</v>
      </c>
      <c r="C442">
        <f>MATCH(A442,PitRawData!$A$1:$AMK$1,0)</f>
        <v>440</v>
      </c>
      <c r="D442">
        <f>INDEX(PitRawData!$A$1:$AMK$3,3,MATCH(DO_NOT_EDIT!A442,PitRawData!$A$1:$AMK$1,0))</f>
        <v>0</v>
      </c>
      <c r="E442" t="s">
        <v>747</v>
      </c>
    </row>
    <row r="443" spans="1:5" x14ac:dyDescent="0.2">
      <c r="A443" t="s">
        <v>223</v>
      </c>
      <c r="B443">
        <f>COUNTIF(PitRawData!$1:$1,DO_NOT_EDIT!A443)</f>
        <v>1</v>
      </c>
      <c r="C443">
        <f>MATCH(A443,PitRawData!$A$1:$AMK$1,0)</f>
        <v>458</v>
      </c>
      <c r="D443">
        <f>INDEX(PitRawData!$A$1:$AMK$3,3,MATCH(DO_NOT_EDIT!A443,PitRawData!$A$1:$AMK$1,0))</f>
        <v>0</v>
      </c>
      <c r="E443" t="s">
        <v>747</v>
      </c>
    </row>
    <row r="444" spans="1:5" x14ac:dyDescent="0.2">
      <c r="A444" t="s">
        <v>262</v>
      </c>
      <c r="B444">
        <f>COUNTIF(PitRawData!$1:$1,DO_NOT_EDIT!A444)</f>
        <v>1</v>
      </c>
      <c r="C444">
        <f>MATCH(A444,PitRawData!$A$1:$AMK$1,0)</f>
        <v>419</v>
      </c>
      <c r="D444">
        <f>INDEX(PitRawData!$A$1:$AMK$3,3,MATCH(DO_NOT_EDIT!A444,PitRawData!$A$1:$AMK$1,0))</f>
        <v>0</v>
      </c>
      <c r="E444" t="s">
        <v>747</v>
      </c>
    </row>
    <row r="445" spans="1:5" x14ac:dyDescent="0.2">
      <c r="A445" t="s">
        <v>242</v>
      </c>
      <c r="B445">
        <f>COUNTIF(PitRawData!$1:$1,DO_NOT_EDIT!A445)</f>
        <v>1</v>
      </c>
      <c r="C445">
        <f>MATCH(A445,PitRawData!$A$1:$AMK$1,0)</f>
        <v>439</v>
      </c>
      <c r="D445">
        <f>INDEX(PitRawData!$A$1:$AMK$3,3,MATCH(DO_NOT_EDIT!A445,PitRawData!$A$1:$AMK$1,0))</f>
        <v>0</v>
      </c>
      <c r="E445" t="s">
        <v>747</v>
      </c>
    </row>
    <row r="446" spans="1:5" x14ac:dyDescent="0.2">
      <c r="A446" t="s">
        <v>224</v>
      </c>
      <c r="B446">
        <f>COUNTIF(PitRawData!$1:$1,DO_NOT_EDIT!A446)</f>
        <v>1</v>
      </c>
      <c r="C446">
        <f>MATCH(A446,PitRawData!$A$1:$AMK$1,0)</f>
        <v>457</v>
      </c>
      <c r="D446">
        <f>INDEX(PitRawData!$A$1:$AMK$3,3,MATCH(DO_NOT_EDIT!A446,PitRawData!$A$1:$AMK$1,0))</f>
        <v>0</v>
      </c>
      <c r="E446" t="s">
        <v>747</v>
      </c>
    </row>
    <row r="447" spans="1:5" x14ac:dyDescent="0.2">
      <c r="A447" t="s">
        <v>259</v>
      </c>
      <c r="B447">
        <f>COUNTIF(PitRawData!$1:$1,DO_NOT_EDIT!A447)</f>
        <v>1</v>
      </c>
      <c r="C447">
        <f>MATCH(A447,PitRawData!$A$1:$AMK$1,0)</f>
        <v>422</v>
      </c>
      <c r="D447">
        <f>INDEX(PitRawData!$A$1:$AMK$3,3,MATCH(DO_NOT_EDIT!A447,PitRawData!$A$1:$AMK$1,0))</f>
        <v>1</v>
      </c>
      <c r="E447" t="s">
        <v>747</v>
      </c>
    </row>
    <row r="448" spans="1:5" x14ac:dyDescent="0.2">
      <c r="A448" t="s">
        <v>239</v>
      </c>
      <c r="B448">
        <f>COUNTIF(PitRawData!$1:$1,DO_NOT_EDIT!A448)</f>
        <v>1</v>
      </c>
      <c r="C448">
        <f>MATCH(A448,PitRawData!$A$1:$AMK$1,0)</f>
        <v>442</v>
      </c>
      <c r="D448">
        <f>INDEX(PitRawData!$A$1:$AMK$3,3,MATCH(DO_NOT_EDIT!A448,PitRawData!$A$1:$AMK$1,0))</f>
        <v>0</v>
      </c>
      <c r="E448" t="s">
        <v>747</v>
      </c>
    </row>
    <row r="449" spans="1:5" x14ac:dyDescent="0.2">
      <c r="A449" t="s">
        <v>221</v>
      </c>
      <c r="B449">
        <f>COUNTIF(PitRawData!$1:$1,DO_NOT_EDIT!A449)</f>
        <v>1</v>
      </c>
      <c r="C449">
        <f>MATCH(A449,PitRawData!$A$1:$AMK$1,0)</f>
        <v>460</v>
      </c>
      <c r="D449">
        <f>INDEX(PitRawData!$A$1:$AMK$3,3,MATCH(DO_NOT_EDIT!A449,PitRawData!$A$1:$AMK$1,0))</f>
        <v>0</v>
      </c>
      <c r="E449" t="s">
        <v>747</v>
      </c>
    </row>
    <row r="450" spans="1:5" x14ac:dyDescent="0.2">
      <c r="A450" t="s">
        <v>260</v>
      </c>
      <c r="B450">
        <f>COUNTIF(PitRawData!$1:$1,DO_NOT_EDIT!A450)</f>
        <v>1</v>
      </c>
      <c r="C450">
        <f>MATCH(A450,PitRawData!$A$1:$AMK$1,0)</f>
        <v>421</v>
      </c>
      <c r="D450">
        <f>INDEX(PitRawData!$A$1:$AMK$3,3,MATCH(DO_NOT_EDIT!A450,PitRawData!$A$1:$AMK$1,0))</f>
        <v>0</v>
      </c>
      <c r="E450" t="s">
        <v>747</v>
      </c>
    </row>
    <row r="451" spans="1:5" x14ac:dyDescent="0.2">
      <c r="A451" t="s">
        <v>240</v>
      </c>
      <c r="B451">
        <f>COUNTIF(PitRawData!$1:$1,DO_NOT_EDIT!A451)</f>
        <v>1</v>
      </c>
      <c r="C451">
        <f>MATCH(A451,PitRawData!$A$1:$AMK$1,0)</f>
        <v>441</v>
      </c>
      <c r="D451">
        <f>INDEX(PitRawData!$A$1:$AMK$3,3,MATCH(DO_NOT_EDIT!A451,PitRawData!$A$1:$AMK$1,0))</f>
        <v>0</v>
      </c>
      <c r="E451" t="s">
        <v>747</v>
      </c>
    </row>
    <row r="452" spans="1:5" x14ac:dyDescent="0.2">
      <c r="A452" t="s">
        <v>222</v>
      </c>
      <c r="B452">
        <f>COUNTIF(PitRawData!$1:$1,DO_NOT_EDIT!A452)</f>
        <v>1</v>
      </c>
      <c r="C452">
        <f>MATCH(A452,PitRawData!$A$1:$AMK$1,0)</f>
        <v>459</v>
      </c>
      <c r="D452">
        <f>INDEX(PitRawData!$A$1:$AMK$3,3,MATCH(DO_NOT_EDIT!A452,PitRawData!$A$1:$AMK$1,0))</f>
        <v>0</v>
      </c>
      <c r="E452" t="s">
        <v>747</v>
      </c>
    </row>
    <row r="453" spans="1:5" x14ac:dyDescent="0.2">
      <c r="A453" t="s">
        <v>264</v>
      </c>
      <c r="B453">
        <f>COUNTIF(PitRawData!$1:$1,DO_NOT_EDIT!A453)</f>
        <v>1</v>
      </c>
      <c r="C453">
        <f>MATCH(A453,PitRawData!$A$1:$AMK$1,0)</f>
        <v>417</v>
      </c>
      <c r="D453">
        <f>INDEX(PitRawData!$A$1:$AMK$3,3,MATCH(DO_NOT_EDIT!A453,PitRawData!$A$1:$AMK$1,0))</f>
        <v>0</v>
      </c>
      <c r="E453" t="s">
        <v>747</v>
      </c>
    </row>
    <row r="454" spans="1:5" x14ac:dyDescent="0.2">
      <c r="A454" t="s">
        <v>244</v>
      </c>
      <c r="B454">
        <f>COUNTIF(PitRawData!$1:$1,DO_NOT_EDIT!A454)</f>
        <v>1</v>
      </c>
      <c r="C454">
        <f>MATCH(A454,PitRawData!$A$1:$AMK$1,0)</f>
        <v>437</v>
      </c>
      <c r="D454">
        <f>INDEX(PitRawData!$A$1:$AMK$3,3,MATCH(DO_NOT_EDIT!A454,PitRawData!$A$1:$AMK$1,0))</f>
        <v>0</v>
      </c>
      <c r="E454" t="s">
        <v>747</v>
      </c>
    </row>
    <row r="455" spans="1:5" x14ac:dyDescent="0.2">
      <c r="A455" t="s">
        <v>226</v>
      </c>
      <c r="B455">
        <f>COUNTIF(PitRawData!$1:$1,DO_NOT_EDIT!A455)</f>
        <v>1</v>
      </c>
      <c r="C455">
        <f>MATCH(A455,PitRawData!$A$1:$AMK$1,0)</f>
        <v>455</v>
      </c>
      <c r="D455">
        <f>INDEX(PitRawData!$A$1:$AMK$3,3,MATCH(DO_NOT_EDIT!A455,PitRawData!$A$1:$AMK$1,0))</f>
        <v>0</v>
      </c>
      <c r="E455" t="s">
        <v>747</v>
      </c>
    </row>
    <row r="456" spans="1:5" x14ac:dyDescent="0.2">
      <c r="A456" t="s">
        <v>263</v>
      </c>
      <c r="B456">
        <f>COUNTIF(PitRawData!$1:$1,DO_NOT_EDIT!A456)</f>
        <v>1</v>
      </c>
      <c r="C456">
        <f>MATCH(A456,PitRawData!$A$1:$AMK$1,0)</f>
        <v>418</v>
      </c>
      <c r="D456">
        <f>INDEX(PitRawData!$A$1:$AMK$3,3,MATCH(DO_NOT_EDIT!A456,PitRawData!$A$1:$AMK$1,0))</f>
        <v>0</v>
      </c>
      <c r="E456" t="s">
        <v>747</v>
      </c>
    </row>
    <row r="457" spans="1:5" x14ac:dyDescent="0.2">
      <c r="A457" t="s">
        <v>243</v>
      </c>
      <c r="B457">
        <f>COUNTIF(PitRawData!$1:$1,DO_NOT_EDIT!A457)</f>
        <v>1</v>
      </c>
      <c r="C457">
        <f>MATCH(A457,PitRawData!$A$1:$AMK$1,0)</f>
        <v>438</v>
      </c>
      <c r="D457">
        <f>INDEX(PitRawData!$A$1:$AMK$3,3,MATCH(DO_NOT_EDIT!A457,PitRawData!$A$1:$AMK$1,0))</f>
        <v>0</v>
      </c>
      <c r="E457" t="s">
        <v>747</v>
      </c>
    </row>
    <row r="458" spans="1:5" x14ac:dyDescent="0.2">
      <c r="A458" t="s">
        <v>225</v>
      </c>
      <c r="B458">
        <f>COUNTIF(PitRawData!$1:$1,DO_NOT_EDIT!A458)</f>
        <v>1</v>
      </c>
      <c r="C458">
        <f>MATCH(A458,PitRawData!$A$1:$AMK$1,0)</f>
        <v>456</v>
      </c>
      <c r="D458">
        <f>INDEX(PitRawData!$A$1:$AMK$3,3,MATCH(DO_NOT_EDIT!A458,PitRawData!$A$1:$AMK$1,0))</f>
        <v>0</v>
      </c>
      <c r="E458" t="s">
        <v>747</v>
      </c>
    </row>
    <row r="459" spans="1:5" x14ac:dyDescent="0.2">
      <c r="A459" t="s">
        <v>258</v>
      </c>
      <c r="B459">
        <f>COUNTIF(PitRawData!$1:$1,DO_NOT_EDIT!A459)</f>
        <v>1</v>
      </c>
      <c r="C459">
        <f>MATCH(A459,PitRawData!$A$1:$AMK$1,0)</f>
        <v>423</v>
      </c>
      <c r="D459">
        <f>INDEX(PitRawData!$A$1:$AMK$3,3,MATCH(DO_NOT_EDIT!A459,PitRawData!$A$1:$AMK$1,0))</f>
        <v>0</v>
      </c>
      <c r="E459" t="s">
        <v>747</v>
      </c>
    </row>
    <row r="460" spans="1:5" x14ac:dyDescent="0.2">
      <c r="A460" t="s">
        <v>220</v>
      </c>
      <c r="B460">
        <f>COUNTIF(PitRawData!$1:$1,DO_NOT_EDIT!A460)</f>
        <v>1</v>
      </c>
      <c r="C460">
        <f>MATCH(A460,PitRawData!$A$1:$AMK$1,0)</f>
        <v>461</v>
      </c>
      <c r="D460">
        <f>INDEX(PitRawData!$A$1:$AMK$3,3,MATCH(DO_NOT_EDIT!A460,PitRawData!$A$1:$AMK$1,0))</f>
        <v>0</v>
      </c>
      <c r="E460" t="s">
        <v>747</v>
      </c>
    </row>
    <row r="461" spans="1:5" x14ac:dyDescent="0.2">
      <c r="A461" t="s">
        <v>257</v>
      </c>
      <c r="B461">
        <f>COUNTIF(PitRawData!$1:$1,DO_NOT_EDIT!A461)</f>
        <v>1</v>
      </c>
      <c r="C461">
        <f>MATCH(A461,PitRawData!$A$1:$AMK$1,0)</f>
        <v>424</v>
      </c>
      <c r="D461">
        <f>INDEX(PitRawData!$A$1:$AMK$3,3,MATCH(DO_NOT_EDIT!A461,PitRawData!$A$1:$AMK$1,0))</f>
        <v>0</v>
      </c>
      <c r="E461" t="s">
        <v>747</v>
      </c>
    </row>
    <row r="462" spans="1:5" x14ac:dyDescent="0.2">
      <c r="A462" t="s">
        <v>219</v>
      </c>
      <c r="B462">
        <f>COUNTIF(PitRawData!$1:$1,DO_NOT_EDIT!A462)</f>
        <v>1</v>
      </c>
      <c r="C462">
        <f>MATCH(A462,PitRawData!$A$1:$AMK$1,0)</f>
        <v>462</v>
      </c>
      <c r="D462">
        <f>INDEX(PitRawData!$A$1:$AMK$3,3,MATCH(DO_NOT_EDIT!A462,PitRawData!$A$1:$AMK$1,0))</f>
        <v>0</v>
      </c>
      <c r="E462" t="s">
        <v>747</v>
      </c>
    </row>
    <row r="463" spans="1:5" x14ac:dyDescent="0.2">
      <c r="A463" t="s">
        <v>217</v>
      </c>
      <c r="B463">
        <f>COUNTIF(PitRawData!$1:$1,DO_NOT_EDIT!A463)</f>
        <v>1</v>
      </c>
      <c r="C463">
        <f>MATCH(A463,PitRawData!$A$1:$AMK$1,0)</f>
        <v>464</v>
      </c>
      <c r="D463">
        <f>INDEX(PitRawData!$A$1:$AMK$3,3,MATCH(DO_NOT_EDIT!A463,PitRawData!$A$1:$AMK$1,0))</f>
        <v>50</v>
      </c>
      <c r="E463" t="s">
        <v>748</v>
      </c>
    </row>
    <row r="464" spans="1:5" x14ac:dyDescent="0.2">
      <c r="A464" t="s">
        <v>198</v>
      </c>
      <c r="B464">
        <f>COUNTIF(PitRawData!$1:$1,DO_NOT_EDIT!A464)</f>
        <v>1</v>
      </c>
      <c r="C464">
        <f>MATCH(A464,PitRawData!$A$1:$AMK$1,0)</f>
        <v>483</v>
      </c>
      <c r="D464">
        <f>INDEX(PitRawData!$A$1:$AMK$3,3,MATCH(DO_NOT_EDIT!A464,PitRawData!$A$1:$AMK$1,0))</f>
        <v>48</v>
      </c>
      <c r="E464" t="s">
        <v>748</v>
      </c>
    </row>
    <row r="465" spans="1:5" x14ac:dyDescent="0.2">
      <c r="A465" t="s">
        <v>180</v>
      </c>
      <c r="B465">
        <f>COUNTIF(PitRawData!$1:$1,DO_NOT_EDIT!A465)</f>
        <v>1</v>
      </c>
      <c r="C465">
        <f>MATCH(A465,PitRawData!$A$1:$AMK$1,0)</f>
        <v>501</v>
      </c>
      <c r="D465">
        <f>INDEX(PitRawData!$A$1:$AMK$3,3,MATCH(DO_NOT_EDIT!A465,PitRawData!$A$1:$AMK$1,0))</f>
        <v>0</v>
      </c>
      <c r="E465" t="s">
        <v>748</v>
      </c>
    </row>
    <row r="466" spans="1:5" x14ac:dyDescent="0.2">
      <c r="A466" t="s">
        <v>161</v>
      </c>
      <c r="B466">
        <f>COUNTIF(PitRawData!$1:$1,DO_NOT_EDIT!A466)</f>
        <v>1</v>
      </c>
      <c r="C466">
        <f>MATCH(A466,PitRawData!$A$1:$AMK$1,0)</f>
        <v>520</v>
      </c>
      <c r="D466">
        <f>INDEX(PitRawData!$A$1:$AMK$3,3,MATCH(DO_NOT_EDIT!A466,PitRawData!$A$1:$AMK$1,0))</f>
        <v>9</v>
      </c>
      <c r="E466" t="s">
        <v>748</v>
      </c>
    </row>
    <row r="467" spans="1:5" x14ac:dyDescent="0.2">
      <c r="A467" t="s">
        <v>216</v>
      </c>
      <c r="B467">
        <f>COUNTIF(PitRawData!$1:$1,DO_NOT_EDIT!A467)</f>
        <v>1</v>
      </c>
      <c r="C467">
        <f>MATCH(A467,PitRawData!$A$1:$AMK$1,0)</f>
        <v>465</v>
      </c>
      <c r="D467">
        <f>INDEX(PitRawData!$A$1:$AMK$3,3,MATCH(DO_NOT_EDIT!A467,PitRawData!$A$1:$AMK$1,0))</f>
        <v>53</v>
      </c>
      <c r="E467" t="s">
        <v>748</v>
      </c>
    </row>
    <row r="468" spans="1:5" x14ac:dyDescent="0.2">
      <c r="A468" t="s">
        <v>197</v>
      </c>
      <c r="B468">
        <f>COUNTIF(PitRawData!$1:$1,DO_NOT_EDIT!A468)</f>
        <v>1</v>
      </c>
      <c r="C468">
        <f>MATCH(A468,PitRawData!$A$1:$AMK$1,0)</f>
        <v>484</v>
      </c>
      <c r="D468">
        <f>INDEX(PitRawData!$A$1:$AMK$3,3,MATCH(DO_NOT_EDIT!A468,PitRawData!$A$1:$AMK$1,0))</f>
        <v>50</v>
      </c>
      <c r="E468" t="s">
        <v>748</v>
      </c>
    </row>
    <row r="469" spans="1:5" x14ac:dyDescent="0.2">
      <c r="A469" t="s">
        <v>179</v>
      </c>
      <c r="B469">
        <f>COUNTIF(PitRawData!$1:$1,DO_NOT_EDIT!A469)</f>
        <v>1</v>
      </c>
      <c r="C469">
        <f>MATCH(A469,PitRawData!$A$1:$AMK$1,0)</f>
        <v>502</v>
      </c>
      <c r="D469">
        <f>INDEX(PitRawData!$A$1:$AMK$3,3,MATCH(DO_NOT_EDIT!A469,PitRawData!$A$1:$AMK$1,0))</f>
        <v>0</v>
      </c>
      <c r="E469" t="s">
        <v>748</v>
      </c>
    </row>
    <row r="470" spans="1:5" x14ac:dyDescent="0.2">
      <c r="A470" t="s">
        <v>160</v>
      </c>
      <c r="B470">
        <f>COUNTIF(PitRawData!$1:$1,DO_NOT_EDIT!A470)</f>
        <v>1</v>
      </c>
      <c r="C470">
        <f>MATCH(A470,PitRawData!$A$1:$AMK$1,0)</f>
        <v>521</v>
      </c>
      <c r="D470">
        <f>INDEX(PitRawData!$A$1:$AMK$3,3,MATCH(DO_NOT_EDIT!A470,PitRawData!$A$1:$AMK$1,0))</f>
        <v>10</v>
      </c>
      <c r="E470" t="s">
        <v>748</v>
      </c>
    </row>
    <row r="471" spans="1:5" x14ac:dyDescent="0.2">
      <c r="A471" t="s">
        <v>215</v>
      </c>
      <c r="B471">
        <f>COUNTIF(PitRawData!$1:$1,DO_NOT_EDIT!A471)</f>
        <v>1</v>
      </c>
      <c r="C471">
        <f>MATCH(A471,PitRawData!$A$1:$AMK$1,0)</f>
        <v>466</v>
      </c>
      <c r="D471">
        <f>INDEX(PitRawData!$A$1:$AMK$3,3,MATCH(DO_NOT_EDIT!A471,PitRawData!$A$1:$AMK$1,0))</f>
        <v>50</v>
      </c>
      <c r="E471" t="s">
        <v>748</v>
      </c>
    </row>
    <row r="472" spans="1:5" x14ac:dyDescent="0.2">
      <c r="A472" t="s">
        <v>196</v>
      </c>
      <c r="B472">
        <f>COUNTIF(PitRawData!$1:$1,DO_NOT_EDIT!A472)</f>
        <v>1</v>
      </c>
      <c r="C472">
        <f>MATCH(A472,PitRawData!$A$1:$AMK$1,0)</f>
        <v>485</v>
      </c>
      <c r="D472">
        <f>INDEX(PitRawData!$A$1:$AMK$3,3,MATCH(DO_NOT_EDIT!A472,PitRawData!$A$1:$AMK$1,0))</f>
        <v>48</v>
      </c>
      <c r="E472" t="s">
        <v>748</v>
      </c>
    </row>
    <row r="473" spans="1:5" x14ac:dyDescent="0.2">
      <c r="A473" t="s">
        <v>178</v>
      </c>
      <c r="B473">
        <f>COUNTIF(PitRawData!$1:$1,DO_NOT_EDIT!A473)</f>
        <v>1</v>
      </c>
      <c r="C473">
        <f>MATCH(A473,PitRawData!$A$1:$AMK$1,0)</f>
        <v>503</v>
      </c>
      <c r="D473">
        <f>INDEX(PitRawData!$A$1:$AMK$3,3,MATCH(DO_NOT_EDIT!A473,PitRawData!$A$1:$AMK$1,0))</f>
        <v>0</v>
      </c>
      <c r="E473" t="s">
        <v>748</v>
      </c>
    </row>
    <row r="474" spans="1:5" x14ac:dyDescent="0.2">
      <c r="A474" t="s">
        <v>159</v>
      </c>
      <c r="B474">
        <f>COUNTIF(PitRawData!$1:$1,DO_NOT_EDIT!A474)</f>
        <v>1</v>
      </c>
      <c r="C474">
        <f>MATCH(A474,PitRawData!$A$1:$AMK$1,0)</f>
        <v>522</v>
      </c>
      <c r="D474">
        <f>INDEX(PitRawData!$A$1:$AMK$3,3,MATCH(DO_NOT_EDIT!A474,PitRawData!$A$1:$AMK$1,0))</f>
        <v>9</v>
      </c>
      <c r="E474" t="s">
        <v>748</v>
      </c>
    </row>
    <row r="475" spans="1:5" x14ac:dyDescent="0.2">
      <c r="A475" t="s">
        <v>212</v>
      </c>
      <c r="B475">
        <f>COUNTIF(PitRawData!$1:$1,DO_NOT_EDIT!A475)</f>
        <v>1</v>
      </c>
      <c r="C475">
        <f>MATCH(A475,PitRawData!$A$1:$AMK$1,0)</f>
        <v>469</v>
      </c>
      <c r="D475">
        <f>INDEX(PitRawData!$A$1:$AMK$3,3,MATCH(DO_NOT_EDIT!A475,PitRawData!$A$1:$AMK$1,0))</f>
        <v>0</v>
      </c>
      <c r="E475" t="s">
        <v>748</v>
      </c>
    </row>
    <row r="476" spans="1:5" x14ac:dyDescent="0.2">
      <c r="A476" t="s">
        <v>193</v>
      </c>
      <c r="B476">
        <f>COUNTIF(PitRawData!$1:$1,DO_NOT_EDIT!A476)</f>
        <v>1</v>
      </c>
      <c r="C476">
        <f>MATCH(A476,PitRawData!$A$1:$AMK$1,0)</f>
        <v>488</v>
      </c>
      <c r="D476">
        <f>INDEX(PitRawData!$A$1:$AMK$3,3,MATCH(DO_NOT_EDIT!A476,PitRawData!$A$1:$AMK$1,0))</f>
        <v>0</v>
      </c>
      <c r="E476" t="s">
        <v>748</v>
      </c>
    </row>
    <row r="477" spans="1:5" x14ac:dyDescent="0.2">
      <c r="A477" t="s">
        <v>175</v>
      </c>
      <c r="B477">
        <f>COUNTIF(PitRawData!$1:$1,DO_NOT_EDIT!A477)</f>
        <v>1</v>
      </c>
      <c r="C477">
        <f>MATCH(A477,PitRawData!$A$1:$AMK$1,0)</f>
        <v>506</v>
      </c>
      <c r="D477">
        <f>INDEX(PitRawData!$A$1:$AMK$3,3,MATCH(DO_NOT_EDIT!A477,PitRawData!$A$1:$AMK$1,0))</f>
        <v>0</v>
      </c>
      <c r="E477" t="s">
        <v>748</v>
      </c>
    </row>
    <row r="478" spans="1:5" x14ac:dyDescent="0.2">
      <c r="A478" t="s">
        <v>156</v>
      </c>
      <c r="B478">
        <f>COUNTIF(PitRawData!$1:$1,DO_NOT_EDIT!A478)</f>
        <v>1</v>
      </c>
      <c r="C478">
        <f>MATCH(A478,PitRawData!$A$1:$AMK$1,0)</f>
        <v>525</v>
      </c>
      <c r="D478">
        <f>INDEX(PitRawData!$A$1:$AMK$3,3,MATCH(DO_NOT_EDIT!A478,PitRawData!$A$1:$AMK$1,0))</f>
        <v>0</v>
      </c>
      <c r="E478" t="s">
        <v>748</v>
      </c>
    </row>
    <row r="479" spans="1:5" x14ac:dyDescent="0.2">
      <c r="A479" t="s">
        <v>213</v>
      </c>
      <c r="B479">
        <f>COUNTIF(PitRawData!$1:$1,DO_NOT_EDIT!A479)</f>
        <v>1</v>
      </c>
      <c r="C479">
        <f>MATCH(A479,PitRawData!$A$1:$AMK$1,0)</f>
        <v>468</v>
      </c>
      <c r="D479">
        <f>INDEX(PitRawData!$A$1:$AMK$3,3,MATCH(DO_NOT_EDIT!A479,PitRawData!$A$1:$AMK$1,0))</f>
        <v>0</v>
      </c>
      <c r="E479" t="s">
        <v>748</v>
      </c>
    </row>
    <row r="480" spans="1:5" x14ac:dyDescent="0.2">
      <c r="A480" t="s">
        <v>194</v>
      </c>
      <c r="B480">
        <f>COUNTIF(PitRawData!$1:$1,DO_NOT_EDIT!A480)</f>
        <v>1</v>
      </c>
      <c r="C480">
        <f>MATCH(A480,PitRawData!$A$1:$AMK$1,0)</f>
        <v>487</v>
      </c>
      <c r="D480">
        <f>INDEX(PitRawData!$A$1:$AMK$3,3,MATCH(DO_NOT_EDIT!A480,PitRawData!$A$1:$AMK$1,0))</f>
        <v>0</v>
      </c>
      <c r="E480" t="s">
        <v>748</v>
      </c>
    </row>
    <row r="481" spans="1:5" x14ac:dyDescent="0.2">
      <c r="A481" t="s">
        <v>176</v>
      </c>
      <c r="B481">
        <f>COUNTIF(PitRawData!$1:$1,DO_NOT_EDIT!A481)</f>
        <v>1</v>
      </c>
      <c r="C481">
        <f>MATCH(A481,PitRawData!$A$1:$AMK$1,0)</f>
        <v>505</v>
      </c>
      <c r="D481">
        <f>INDEX(PitRawData!$A$1:$AMK$3,3,MATCH(DO_NOT_EDIT!A481,PitRawData!$A$1:$AMK$1,0))</f>
        <v>0</v>
      </c>
      <c r="E481" t="s">
        <v>748</v>
      </c>
    </row>
    <row r="482" spans="1:5" x14ac:dyDescent="0.2">
      <c r="A482" t="s">
        <v>157</v>
      </c>
      <c r="B482">
        <f>COUNTIF(PitRawData!$1:$1,DO_NOT_EDIT!A482)</f>
        <v>1</v>
      </c>
      <c r="C482">
        <f>MATCH(A482,PitRawData!$A$1:$AMK$1,0)</f>
        <v>524</v>
      </c>
      <c r="D482">
        <f>INDEX(PitRawData!$A$1:$AMK$3,3,MATCH(DO_NOT_EDIT!A482,PitRawData!$A$1:$AMK$1,0))</f>
        <v>0</v>
      </c>
      <c r="E482" t="s">
        <v>748</v>
      </c>
    </row>
    <row r="483" spans="1:5" x14ac:dyDescent="0.2">
      <c r="A483" t="s">
        <v>210</v>
      </c>
      <c r="B483">
        <f>COUNTIF(PitRawData!$1:$1,DO_NOT_EDIT!A483)</f>
        <v>1</v>
      </c>
      <c r="C483">
        <f>MATCH(A483,PitRawData!$A$1:$AMK$1,0)</f>
        <v>471</v>
      </c>
      <c r="D483">
        <f>INDEX(PitRawData!$A$1:$AMK$3,3,MATCH(DO_NOT_EDIT!A483,PitRawData!$A$1:$AMK$1,0))</f>
        <v>0</v>
      </c>
      <c r="E483" t="s">
        <v>748</v>
      </c>
    </row>
    <row r="484" spans="1:5" x14ac:dyDescent="0.2">
      <c r="A484" t="s">
        <v>191</v>
      </c>
      <c r="B484">
        <f>COUNTIF(PitRawData!$1:$1,DO_NOT_EDIT!A484)</f>
        <v>1</v>
      </c>
      <c r="C484">
        <f>MATCH(A484,PitRawData!$A$1:$AMK$1,0)</f>
        <v>490</v>
      </c>
      <c r="D484">
        <f>INDEX(PitRawData!$A$1:$AMK$3,3,MATCH(DO_NOT_EDIT!A484,PitRawData!$A$1:$AMK$1,0))</f>
        <v>1</v>
      </c>
      <c r="E484" t="s">
        <v>748</v>
      </c>
    </row>
    <row r="485" spans="1:5" x14ac:dyDescent="0.2">
      <c r="A485" t="s">
        <v>173</v>
      </c>
      <c r="B485">
        <f>COUNTIF(PitRawData!$1:$1,DO_NOT_EDIT!A485)</f>
        <v>1</v>
      </c>
      <c r="C485">
        <f>MATCH(A485,PitRawData!$A$1:$AMK$1,0)</f>
        <v>508</v>
      </c>
      <c r="D485">
        <f>INDEX(PitRawData!$A$1:$AMK$3,3,MATCH(DO_NOT_EDIT!A485,PitRawData!$A$1:$AMK$1,0))</f>
        <v>0</v>
      </c>
      <c r="E485" t="s">
        <v>748</v>
      </c>
    </row>
    <row r="486" spans="1:5" x14ac:dyDescent="0.2">
      <c r="A486" t="s">
        <v>154</v>
      </c>
      <c r="B486">
        <f>COUNTIF(PitRawData!$1:$1,DO_NOT_EDIT!A486)</f>
        <v>1</v>
      </c>
      <c r="C486">
        <f>MATCH(A486,PitRawData!$A$1:$AMK$1,0)</f>
        <v>527</v>
      </c>
      <c r="D486">
        <f>INDEX(PitRawData!$A$1:$AMK$3,3,MATCH(DO_NOT_EDIT!A486,PitRawData!$A$1:$AMK$1,0))</f>
        <v>0</v>
      </c>
      <c r="E486" t="s">
        <v>748</v>
      </c>
    </row>
    <row r="487" spans="1:5" x14ac:dyDescent="0.2">
      <c r="A487" t="s">
        <v>211</v>
      </c>
      <c r="B487">
        <f>COUNTIF(PitRawData!$1:$1,DO_NOT_EDIT!A487)</f>
        <v>1</v>
      </c>
      <c r="C487">
        <f>MATCH(A487,PitRawData!$A$1:$AMK$1,0)</f>
        <v>470</v>
      </c>
      <c r="D487">
        <f>INDEX(PitRawData!$A$1:$AMK$3,3,MATCH(DO_NOT_EDIT!A487,PitRawData!$A$1:$AMK$1,0))</f>
        <v>0</v>
      </c>
      <c r="E487" t="s">
        <v>748</v>
      </c>
    </row>
    <row r="488" spans="1:5" x14ac:dyDescent="0.2">
      <c r="A488" t="s">
        <v>192</v>
      </c>
      <c r="B488">
        <f>COUNTIF(PitRawData!$1:$1,DO_NOT_EDIT!A488)</f>
        <v>1</v>
      </c>
      <c r="C488">
        <f>MATCH(A488,PitRawData!$A$1:$AMK$1,0)</f>
        <v>489</v>
      </c>
      <c r="D488">
        <f>INDEX(PitRawData!$A$1:$AMK$3,3,MATCH(DO_NOT_EDIT!A488,PitRawData!$A$1:$AMK$1,0))</f>
        <v>0</v>
      </c>
      <c r="E488" t="s">
        <v>748</v>
      </c>
    </row>
    <row r="489" spans="1:5" x14ac:dyDescent="0.2">
      <c r="A489" t="s">
        <v>174</v>
      </c>
      <c r="B489">
        <f>COUNTIF(PitRawData!$1:$1,DO_NOT_EDIT!A489)</f>
        <v>1</v>
      </c>
      <c r="C489">
        <f>MATCH(A489,PitRawData!$A$1:$AMK$1,0)</f>
        <v>507</v>
      </c>
      <c r="D489">
        <f>INDEX(PitRawData!$A$1:$AMK$3,3,MATCH(DO_NOT_EDIT!A489,PitRawData!$A$1:$AMK$1,0))</f>
        <v>0</v>
      </c>
      <c r="E489" t="s">
        <v>748</v>
      </c>
    </row>
    <row r="490" spans="1:5" x14ac:dyDescent="0.2">
      <c r="A490" t="s">
        <v>155</v>
      </c>
      <c r="B490">
        <f>COUNTIF(PitRawData!$1:$1,DO_NOT_EDIT!A490)</f>
        <v>1</v>
      </c>
      <c r="C490">
        <f>MATCH(A490,PitRawData!$A$1:$AMK$1,0)</f>
        <v>526</v>
      </c>
      <c r="D490">
        <f>INDEX(PitRawData!$A$1:$AMK$3,3,MATCH(DO_NOT_EDIT!A490,PitRawData!$A$1:$AMK$1,0))</f>
        <v>0</v>
      </c>
      <c r="E490" t="s">
        <v>748</v>
      </c>
    </row>
    <row r="491" spans="1:5" x14ac:dyDescent="0.2">
      <c r="A491" t="s">
        <v>208</v>
      </c>
      <c r="B491">
        <f>COUNTIF(PitRawData!$1:$1,DO_NOT_EDIT!A491)</f>
        <v>1</v>
      </c>
      <c r="C491">
        <f>MATCH(A491,PitRawData!$A$1:$AMK$1,0)</f>
        <v>473</v>
      </c>
      <c r="D491">
        <f>INDEX(PitRawData!$A$1:$AMK$3,3,MATCH(DO_NOT_EDIT!A491,PitRawData!$A$1:$AMK$1,0))</f>
        <v>9</v>
      </c>
      <c r="E491" t="s">
        <v>748</v>
      </c>
    </row>
    <row r="492" spans="1:5" x14ac:dyDescent="0.2">
      <c r="A492" t="s">
        <v>189</v>
      </c>
      <c r="B492">
        <f>COUNTIF(PitRawData!$1:$1,DO_NOT_EDIT!A492)</f>
        <v>1</v>
      </c>
      <c r="C492">
        <f>MATCH(A492,PitRawData!$A$1:$AMK$1,0)</f>
        <v>492</v>
      </c>
      <c r="D492">
        <f>INDEX(PitRawData!$A$1:$AMK$3,3,MATCH(DO_NOT_EDIT!A492,PitRawData!$A$1:$AMK$1,0))</f>
        <v>10</v>
      </c>
      <c r="E492" t="s">
        <v>748</v>
      </c>
    </row>
    <row r="493" spans="1:5" x14ac:dyDescent="0.2">
      <c r="A493" t="s">
        <v>171</v>
      </c>
      <c r="B493">
        <f>COUNTIF(PitRawData!$1:$1,DO_NOT_EDIT!A493)</f>
        <v>1</v>
      </c>
      <c r="C493">
        <f>MATCH(A493,PitRawData!$A$1:$AMK$1,0)</f>
        <v>510</v>
      </c>
      <c r="D493">
        <f>INDEX(PitRawData!$A$1:$AMK$3,3,MATCH(DO_NOT_EDIT!A493,PitRawData!$A$1:$AMK$1,0))</f>
        <v>0</v>
      </c>
      <c r="E493" t="s">
        <v>748</v>
      </c>
    </row>
    <row r="494" spans="1:5" x14ac:dyDescent="0.2">
      <c r="A494" t="s">
        <v>152</v>
      </c>
      <c r="B494">
        <f>COUNTIF(PitRawData!$1:$1,DO_NOT_EDIT!A494)</f>
        <v>1</v>
      </c>
      <c r="C494">
        <f>MATCH(A494,PitRawData!$A$1:$AMK$1,0)</f>
        <v>529</v>
      </c>
      <c r="D494">
        <f>INDEX(PitRawData!$A$1:$AMK$3,3,MATCH(DO_NOT_EDIT!A494,PitRawData!$A$1:$AMK$1,0))</f>
        <v>0</v>
      </c>
      <c r="E494" t="s">
        <v>748</v>
      </c>
    </row>
    <row r="495" spans="1:5" x14ac:dyDescent="0.2">
      <c r="A495" t="s">
        <v>209</v>
      </c>
      <c r="B495">
        <f>COUNTIF(PitRawData!$1:$1,DO_NOT_EDIT!A495)</f>
        <v>1</v>
      </c>
      <c r="C495">
        <f>MATCH(A495,PitRawData!$A$1:$AMK$1,0)</f>
        <v>472</v>
      </c>
      <c r="D495">
        <f>INDEX(PitRawData!$A$1:$AMK$3,3,MATCH(DO_NOT_EDIT!A495,PitRawData!$A$1:$AMK$1,0))</f>
        <v>0</v>
      </c>
      <c r="E495" t="s">
        <v>748</v>
      </c>
    </row>
    <row r="496" spans="1:5" x14ac:dyDescent="0.2">
      <c r="A496" t="s">
        <v>190</v>
      </c>
      <c r="B496">
        <f>COUNTIF(PitRawData!$1:$1,DO_NOT_EDIT!A496)</f>
        <v>1</v>
      </c>
      <c r="C496">
        <f>MATCH(A496,PitRawData!$A$1:$AMK$1,0)</f>
        <v>491</v>
      </c>
      <c r="D496">
        <f>INDEX(PitRawData!$A$1:$AMK$3,3,MATCH(DO_NOT_EDIT!A496,PitRawData!$A$1:$AMK$1,0))</f>
        <v>1</v>
      </c>
      <c r="E496" t="s">
        <v>748</v>
      </c>
    </row>
    <row r="497" spans="1:5" x14ac:dyDescent="0.2">
      <c r="A497" t="s">
        <v>172</v>
      </c>
      <c r="B497">
        <f>COUNTIF(PitRawData!$1:$1,DO_NOT_EDIT!A497)</f>
        <v>1</v>
      </c>
      <c r="C497">
        <f>MATCH(A497,PitRawData!$A$1:$AMK$1,0)</f>
        <v>509</v>
      </c>
      <c r="D497">
        <f>INDEX(PitRawData!$A$1:$AMK$3,3,MATCH(DO_NOT_EDIT!A497,PitRawData!$A$1:$AMK$1,0))</f>
        <v>0</v>
      </c>
      <c r="E497" t="s">
        <v>748</v>
      </c>
    </row>
    <row r="498" spans="1:5" x14ac:dyDescent="0.2">
      <c r="A498" t="s">
        <v>153</v>
      </c>
      <c r="B498">
        <f>COUNTIF(PitRawData!$1:$1,DO_NOT_EDIT!A498)</f>
        <v>1</v>
      </c>
      <c r="C498">
        <f>MATCH(A498,PitRawData!$A$1:$AMK$1,0)</f>
        <v>528</v>
      </c>
      <c r="D498">
        <f>INDEX(PitRawData!$A$1:$AMK$3,3,MATCH(DO_NOT_EDIT!A498,PitRawData!$A$1:$AMK$1,0))</f>
        <v>0</v>
      </c>
      <c r="E498" t="s">
        <v>748</v>
      </c>
    </row>
    <row r="499" spans="1:5" x14ac:dyDescent="0.2">
      <c r="A499" t="s">
        <v>214</v>
      </c>
      <c r="B499">
        <f>COUNTIF(PitRawData!$1:$1,DO_NOT_EDIT!A499)</f>
        <v>1</v>
      </c>
      <c r="C499">
        <f>MATCH(A499,PitRawData!$A$1:$AMK$1,0)</f>
        <v>467</v>
      </c>
      <c r="D499">
        <f>INDEX(PitRawData!$A$1:$AMK$3,3,MATCH(DO_NOT_EDIT!A499,PitRawData!$A$1:$AMK$1,0))</f>
        <v>0</v>
      </c>
      <c r="E499" t="s">
        <v>748</v>
      </c>
    </row>
    <row r="500" spans="1:5" x14ac:dyDescent="0.2">
      <c r="A500" t="s">
        <v>195</v>
      </c>
      <c r="B500">
        <f>COUNTIF(PitRawData!$1:$1,DO_NOT_EDIT!A500)</f>
        <v>1</v>
      </c>
      <c r="C500">
        <f>MATCH(A500,PitRawData!$A$1:$AMK$1,0)</f>
        <v>486</v>
      </c>
      <c r="D500">
        <f>INDEX(PitRawData!$A$1:$AMK$3,3,MATCH(DO_NOT_EDIT!A500,PitRawData!$A$1:$AMK$1,0))</f>
        <v>0</v>
      </c>
      <c r="E500" t="s">
        <v>748</v>
      </c>
    </row>
    <row r="501" spans="1:5" x14ac:dyDescent="0.2">
      <c r="A501" t="s">
        <v>177</v>
      </c>
      <c r="B501">
        <f>COUNTIF(PitRawData!$1:$1,DO_NOT_EDIT!A501)</f>
        <v>1</v>
      </c>
      <c r="C501">
        <f>MATCH(A501,PitRawData!$A$1:$AMK$1,0)</f>
        <v>504</v>
      </c>
      <c r="D501">
        <f>INDEX(PitRawData!$A$1:$AMK$3,3,MATCH(DO_NOT_EDIT!A501,PitRawData!$A$1:$AMK$1,0))</f>
        <v>0</v>
      </c>
      <c r="E501" t="s">
        <v>748</v>
      </c>
    </row>
    <row r="502" spans="1:5" x14ac:dyDescent="0.2">
      <c r="A502" t="s">
        <v>158</v>
      </c>
      <c r="B502">
        <f>COUNTIF(PitRawData!$1:$1,DO_NOT_EDIT!A502)</f>
        <v>1</v>
      </c>
      <c r="C502">
        <f>MATCH(A502,PitRawData!$A$1:$AMK$1,0)</f>
        <v>523</v>
      </c>
      <c r="D502">
        <f>INDEX(PitRawData!$A$1:$AMK$3,3,MATCH(DO_NOT_EDIT!A502,PitRawData!$A$1:$AMK$1,0))</f>
        <v>0</v>
      </c>
      <c r="E502" t="s">
        <v>748</v>
      </c>
    </row>
    <row r="503" spans="1:5" x14ac:dyDescent="0.2">
      <c r="A503" t="s">
        <v>206</v>
      </c>
      <c r="B503">
        <f>COUNTIF(PitRawData!$1:$1,DO_NOT_EDIT!A503)</f>
        <v>1</v>
      </c>
      <c r="C503">
        <f>MATCH(A503,PitRawData!$A$1:$AMK$1,0)</f>
        <v>475</v>
      </c>
      <c r="D503">
        <f>INDEX(PitRawData!$A$1:$AMK$3,3,MATCH(DO_NOT_EDIT!A503,PitRawData!$A$1:$AMK$1,0))</f>
        <v>0</v>
      </c>
      <c r="E503" t="s">
        <v>748</v>
      </c>
    </row>
    <row r="504" spans="1:5" x14ac:dyDescent="0.2">
      <c r="A504" t="s">
        <v>187</v>
      </c>
      <c r="B504">
        <f>COUNTIF(PitRawData!$1:$1,DO_NOT_EDIT!A504)</f>
        <v>1</v>
      </c>
      <c r="C504">
        <f>MATCH(A504,PitRawData!$A$1:$AMK$1,0)</f>
        <v>494</v>
      </c>
      <c r="D504">
        <f>INDEX(PitRawData!$A$1:$AMK$3,3,MATCH(DO_NOT_EDIT!A504,PitRawData!$A$1:$AMK$1,0))</f>
        <v>0</v>
      </c>
      <c r="E504" t="s">
        <v>748</v>
      </c>
    </row>
    <row r="505" spans="1:5" x14ac:dyDescent="0.2">
      <c r="A505" t="s">
        <v>169</v>
      </c>
      <c r="B505">
        <f>COUNTIF(PitRawData!$1:$1,DO_NOT_EDIT!A505)</f>
        <v>1</v>
      </c>
      <c r="C505">
        <f>MATCH(A505,PitRawData!$A$1:$AMK$1,0)</f>
        <v>512</v>
      </c>
      <c r="D505">
        <f>INDEX(PitRawData!$A$1:$AMK$3,3,MATCH(DO_NOT_EDIT!A505,PitRawData!$A$1:$AMK$1,0))</f>
        <v>0</v>
      </c>
      <c r="E505" t="s">
        <v>748</v>
      </c>
    </row>
    <row r="506" spans="1:5" x14ac:dyDescent="0.2">
      <c r="A506" t="s">
        <v>150</v>
      </c>
      <c r="B506">
        <f>COUNTIF(PitRawData!$1:$1,DO_NOT_EDIT!A506)</f>
        <v>1</v>
      </c>
      <c r="C506">
        <f>MATCH(A506,PitRawData!$A$1:$AMK$1,0)</f>
        <v>531</v>
      </c>
      <c r="D506">
        <f>INDEX(PitRawData!$A$1:$AMK$3,3,MATCH(DO_NOT_EDIT!A506,PitRawData!$A$1:$AMK$1,0))</f>
        <v>0</v>
      </c>
      <c r="E506" t="s">
        <v>748</v>
      </c>
    </row>
    <row r="507" spans="1:5" x14ac:dyDescent="0.2">
      <c r="A507" t="s">
        <v>207</v>
      </c>
      <c r="B507">
        <f>COUNTIF(PitRawData!$1:$1,DO_NOT_EDIT!A507)</f>
        <v>1</v>
      </c>
      <c r="C507">
        <f>MATCH(A507,PitRawData!$A$1:$AMK$1,0)</f>
        <v>474</v>
      </c>
      <c r="D507">
        <f>INDEX(PitRawData!$A$1:$AMK$3,3,MATCH(DO_NOT_EDIT!A507,PitRawData!$A$1:$AMK$1,0))</f>
        <v>0</v>
      </c>
      <c r="E507" t="s">
        <v>748</v>
      </c>
    </row>
    <row r="508" spans="1:5" x14ac:dyDescent="0.2">
      <c r="A508" t="s">
        <v>188</v>
      </c>
      <c r="B508">
        <f>COUNTIF(PitRawData!$1:$1,DO_NOT_EDIT!A508)</f>
        <v>1</v>
      </c>
      <c r="C508">
        <f>MATCH(A508,PitRawData!$A$1:$AMK$1,0)</f>
        <v>493</v>
      </c>
      <c r="D508">
        <f>INDEX(PitRawData!$A$1:$AMK$3,3,MATCH(DO_NOT_EDIT!A508,PitRawData!$A$1:$AMK$1,0))</f>
        <v>0</v>
      </c>
      <c r="E508" t="s">
        <v>748</v>
      </c>
    </row>
    <row r="509" spans="1:5" x14ac:dyDescent="0.2">
      <c r="A509" t="s">
        <v>170</v>
      </c>
      <c r="B509">
        <f>COUNTIF(PitRawData!$1:$1,DO_NOT_EDIT!A509)</f>
        <v>1</v>
      </c>
      <c r="C509">
        <f>MATCH(A509,PitRawData!$A$1:$AMK$1,0)</f>
        <v>511</v>
      </c>
      <c r="D509">
        <f>INDEX(PitRawData!$A$1:$AMK$3,3,MATCH(DO_NOT_EDIT!A509,PitRawData!$A$1:$AMK$1,0))</f>
        <v>0</v>
      </c>
      <c r="E509" t="s">
        <v>748</v>
      </c>
    </row>
    <row r="510" spans="1:5" x14ac:dyDescent="0.2">
      <c r="A510" t="s">
        <v>151</v>
      </c>
      <c r="B510">
        <f>COUNTIF(PitRawData!$1:$1,DO_NOT_EDIT!A510)</f>
        <v>1</v>
      </c>
      <c r="C510">
        <f>MATCH(A510,PitRawData!$A$1:$AMK$1,0)</f>
        <v>530</v>
      </c>
      <c r="D510">
        <f>INDEX(PitRawData!$A$1:$AMK$3,3,MATCH(DO_NOT_EDIT!A510,PitRawData!$A$1:$AMK$1,0))</f>
        <v>0</v>
      </c>
      <c r="E510" t="s">
        <v>748</v>
      </c>
    </row>
    <row r="511" spans="1:5" x14ac:dyDescent="0.2">
      <c r="A511" t="s">
        <v>202</v>
      </c>
      <c r="B511">
        <f>COUNTIF(PitRawData!$1:$1,DO_NOT_EDIT!A511)</f>
        <v>1</v>
      </c>
      <c r="C511">
        <f>MATCH(A511,PitRawData!$A$1:$AMK$1,0)</f>
        <v>479</v>
      </c>
      <c r="D511">
        <f>INDEX(PitRawData!$A$1:$AMK$3,3,MATCH(DO_NOT_EDIT!A511,PitRawData!$A$1:$AMK$1,0))</f>
        <v>0</v>
      </c>
      <c r="E511" t="s">
        <v>748</v>
      </c>
    </row>
    <row r="512" spans="1:5" x14ac:dyDescent="0.2">
      <c r="A512" t="s">
        <v>183</v>
      </c>
      <c r="B512">
        <f>COUNTIF(PitRawData!$1:$1,DO_NOT_EDIT!A512)</f>
        <v>1</v>
      </c>
      <c r="C512">
        <f>MATCH(A512,PitRawData!$A$1:$AMK$1,0)</f>
        <v>498</v>
      </c>
      <c r="D512">
        <f>INDEX(PitRawData!$A$1:$AMK$3,3,MATCH(DO_NOT_EDIT!A512,PitRawData!$A$1:$AMK$1,0))</f>
        <v>0</v>
      </c>
      <c r="E512" t="s">
        <v>748</v>
      </c>
    </row>
    <row r="513" spans="1:5" x14ac:dyDescent="0.2">
      <c r="A513" t="s">
        <v>165</v>
      </c>
      <c r="B513">
        <f>COUNTIF(PitRawData!$1:$1,DO_NOT_EDIT!A513)</f>
        <v>1</v>
      </c>
      <c r="C513">
        <f>MATCH(A513,PitRawData!$A$1:$AMK$1,0)</f>
        <v>516</v>
      </c>
      <c r="D513">
        <f>INDEX(PitRawData!$A$1:$AMK$3,3,MATCH(DO_NOT_EDIT!A513,PitRawData!$A$1:$AMK$1,0))</f>
        <v>0</v>
      </c>
      <c r="E513" t="s">
        <v>748</v>
      </c>
    </row>
    <row r="514" spans="1:5" x14ac:dyDescent="0.2">
      <c r="A514" t="s">
        <v>146</v>
      </c>
      <c r="B514">
        <f>COUNTIF(PitRawData!$1:$1,DO_NOT_EDIT!A514)</f>
        <v>1</v>
      </c>
      <c r="C514">
        <f>MATCH(A514,PitRawData!$A$1:$AMK$1,0)</f>
        <v>535</v>
      </c>
      <c r="D514">
        <f>INDEX(PitRawData!$A$1:$AMK$3,3,MATCH(DO_NOT_EDIT!A514,PitRawData!$A$1:$AMK$1,0))</f>
        <v>0</v>
      </c>
      <c r="E514" t="s">
        <v>748</v>
      </c>
    </row>
    <row r="515" spans="1:5" x14ac:dyDescent="0.2">
      <c r="A515" t="s">
        <v>203</v>
      </c>
      <c r="B515">
        <f>COUNTIF(PitRawData!$1:$1,DO_NOT_EDIT!A515)</f>
        <v>1</v>
      </c>
      <c r="C515">
        <f>MATCH(A515,PitRawData!$A$1:$AMK$1,0)</f>
        <v>478</v>
      </c>
      <c r="D515">
        <f>INDEX(PitRawData!$A$1:$AMK$3,3,MATCH(DO_NOT_EDIT!A515,PitRawData!$A$1:$AMK$1,0))</f>
        <v>0</v>
      </c>
      <c r="E515" t="s">
        <v>748</v>
      </c>
    </row>
    <row r="516" spans="1:5" x14ac:dyDescent="0.2">
      <c r="A516" t="s">
        <v>184</v>
      </c>
      <c r="B516">
        <f>COUNTIF(PitRawData!$1:$1,DO_NOT_EDIT!A516)</f>
        <v>1</v>
      </c>
      <c r="C516">
        <f>MATCH(A516,PitRawData!$A$1:$AMK$1,0)</f>
        <v>497</v>
      </c>
      <c r="D516">
        <f>INDEX(PitRawData!$A$1:$AMK$3,3,MATCH(DO_NOT_EDIT!A516,PitRawData!$A$1:$AMK$1,0))</f>
        <v>2</v>
      </c>
      <c r="E516" t="s">
        <v>748</v>
      </c>
    </row>
    <row r="517" spans="1:5" x14ac:dyDescent="0.2">
      <c r="A517" t="s">
        <v>166</v>
      </c>
      <c r="B517">
        <f>COUNTIF(PitRawData!$1:$1,DO_NOT_EDIT!A517)</f>
        <v>1</v>
      </c>
      <c r="C517">
        <f>MATCH(A517,PitRawData!$A$1:$AMK$1,0)</f>
        <v>515</v>
      </c>
      <c r="D517">
        <f>INDEX(PitRawData!$A$1:$AMK$3,3,MATCH(DO_NOT_EDIT!A517,PitRawData!$A$1:$AMK$1,0))</f>
        <v>0</v>
      </c>
      <c r="E517" t="s">
        <v>748</v>
      </c>
    </row>
    <row r="518" spans="1:5" x14ac:dyDescent="0.2">
      <c r="A518" t="s">
        <v>147</v>
      </c>
      <c r="B518">
        <f>COUNTIF(PitRawData!$1:$1,DO_NOT_EDIT!A518)</f>
        <v>1</v>
      </c>
      <c r="C518">
        <f>MATCH(A518,PitRawData!$A$1:$AMK$1,0)</f>
        <v>534</v>
      </c>
      <c r="D518">
        <f>INDEX(PitRawData!$A$1:$AMK$3,3,MATCH(DO_NOT_EDIT!A518,PitRawData!$A$1:$AMK$1,0))</f>
        <v>0</v>
      </c>
      <c r="E518" t="s">
        <v>748</v>
      </c>
    </row>
    <row r="519" spans="1:5" x14ac:dyDescent="0.2">
      <c r="A519" t="s">
        <v>200</v>
      </c>
      <c r="B519">
        <f>COUNTIF(PitRawData!$1:$1,DO_NOT_EDIT!A519)</f>
        <v>1</v>
      </c>
      <c r="C519">
        <f>MATCH(A519,PitRawData!$A$1:$AMK$1,0)</f>
        <v>481</v>
      </c>
      <c r="D519">
        <f>INDEX(PitRawData!$A$1:$AMK$3,3,MATCH(DO_NOT_EDIT!A519,PitRawData!$A$1:$AMK$1,0))</f>
        <v>41</v>
      </c>
      <c r="E519" t="s">
        <v>748</v>
      </c>
    </row>
    <row r="520" spans="1:5" x14ac:dyDescent="0.2">
      <c r="A520" t="s">
        <v>181</v>
      </c>
      <c r="B520">
        <f>COUNTIF(PitRawData!$1:$1,DO_NOT_EDIT!A520)</f>
        <v>1</v>
      </c>
      <c r="C520">
        <f>MATCH(A520,PitRawData!$A$1:$AMK$1,0)</f>
        <v>500</v>
      </c>
      <c r="D520">
        <f>INDEX(PitRawData!$A$1:$AMK$3,3,MATCH(DO_NOT_EDIT!A520,PitRawData!$A$1:$AMK$1,0))</f>
        <v>33</v>
      </c>
      <c r="E520" t="s">
        <v>748</v>
      </c>
    </row>
    <row r="521" spans="1:5" x14ac:dyDescent="0.2">
      <c r="A521" t="s">
        <v>163</v>
      </c>
      <c r="B521">
        <f>COUNTIF(PitRawData!$1:$1,DO_NOT_EDIT!A521)</f>
        <v>1</v>
      </c>
      <c r="C521">
        <f>MATCH(A521,PitRawData!$A$1:$AMK$1,0)</f>
        <v>518</v>
      </c>
      <c r="D521">
        <f>INDEX(PitRawData!$A$1:$AMK$3,3,MATCH(DO_NOT_EDIT!A521,PitRawData!$A$1:$AMK$1,0))</f>
        <v>0</v>
      </c>
      <c r="E521" t="s">
        <v>748</v>
      </c>
    </row>
    <row r="522" spans="1:5" x14ac:dyDescent="0.2">
      <c r="A522" t="s">
        <v>144</v>
      </c>
      <c r="B522">
        <f>COUNTIF(PitRawData!$1:$1,DO_NOT_EDIT!A522)</f>
        <v>1</v>
      </c>
      <c r="C522">
        <f>MATCH(A522,PitRawData!$A$1:$AMK$1,0)</f>
        <v>537</v>
      </c>
      <c r="D522">
        <f>INDEX(PitRawData!$A$1:$AMK$3,3,MATCH(DO_NOT_EDIT!A522,PitRawData!$A$1:$AMK$1,0))</f>
        <v>9</v>
      </c>
      <c r="E522" t="s">
        <v>748</v>
      </c>
    </row>
    <row r="523" spans="1:5" x14ac:dyDescent="0.2">
      <c r="A523" t="s">
        <v>201</v>
      </c>
      <c r="B523">
        <f>COUNTIF(PitRawData!$1:$1,DO_NOT_EDIT!A523)</f>
        <v>1</v>
      </c>
      <c r="C523">
        <f>MATCH(A523,PitRawData!$A$1:$AMK$1,0)</f>
        <v>480</v>
      </c>
      <c r="D523">
        <f>INDEX(PitRawData!$A$1:$AMK$3,3,MATCH(DO_NOT_EDIT!A523,PitRawData!$A$1:$AMK$1,0))</f>
        <v>0</v>
      </c>
      <c r="E523" t="s">
        <v>748</v>
      </c>
    </row>
    <row r="524" spans="1:5" x14ac:dyDescent="0.2">
      <c r="A524" t="s">
        <v>182</v>
      </c>
      <c r="B524">
        <f>COUNTIF(PitRawData!$1:$1,DO_NOT_EDIT!A524)</f>
        <v>1</v>
      </c>
      <c r="C524">
        <f>MATCH(A524,PitRawData!$A$1:$AMK$1,0)</f>
        <v>499</v>
      </c>
      <c r="D524">
        <f>INDEX(PitRawData!$A$1:$AMK$3,3,MATCH(DO_NOT_EDIT!A524,PitRawData!$A$1:$AMK$1,0))</f>
        <v>0</v>
      </c>
      <c r="E524" t="s">
        <v>748</v>
      </c>
    </row>
    <row r="525" spans="1:5" x14ac:dyDescent="0.2">
      <c r="A525" t="s">
        <v>164</v>
      </c>
      <c r="B525">
        <f>COUNTIF(PitRawData!$1:$1,DO_NOT_EDIT!A525)</f>
        <v>1</v>
      </c>
      <c r="C525">
        <f>MATCH(A525,PitRawData!$A$1:$AMK$1,0)</f>
        <v>517</v>
      </c>
      <c r="D525">
        <f>INDEX(PitRawData!$A$1:$AMK$3,3,MATCH(DO_NOT_EDIT!A525,PitRawData!$A$1:$AMK$1,0))</f>
        <v>0</v>
      </c>
      <c r="E525" t="s">
        <v>748</v>
      </c>
    </row>
    <row r="526" spans="1:5" x14ac:dyDescent="0.2">
      <c r="A526" t="s">
        <v>145</v>
      </c>
      <c r="B526">
        <f>COUNTIF(PitRawData!$1:$1,DO_NOT_EDIT!A526)</f>
        <v>1</v>
      </c>
      <c r="C526">
        <f>MATCH(A526,PitRawData!$A$1:$AMK$1,0)</f>
        <v>536</v>
      </c>
      <c r="D526">
        <f>INDEX(PitRawData!$A$1:$AMK$3,3,MATCH(DO_NOT_EDIT!A526,PitRawData!$A$1:$AMK$1,0))</f>
        <v>0</v>
      </c>
      <c r="E526" t="s">
        <v>748</v>
      </c>
    </row>
    <row r="527" spans="1:5" x14ac:dyDescent="0.2">
      <c r="A527" t="s">
        <v>205</v>
      </c>
      <c r="B527">
        <f>COUNTIF(PitRawData!$1:$1,DO_NOT_EDIT!A527)</f>
        <v>1</v>
      </c>
      <c r="C527">
        <f>MATCH(A527,PitRawData!$A$1:$AMK$1,0)</f>
        <v>476</v>
      </c>
      <c r="D527">
        <f>INDEX(PitRawData!$A$1:$AMK$3,3,MATCH(DO_NOT_EDIT!A527,PitRawData!$A$1:$AMK$1,0))</f>
        <v>0</v>
      </c>
      <c r="E527" t="s">
        <v>748</v>
      </c>
    </row>
    <row r="528" spans="1:5" x14ac:dyDescent="0.2">
      <c r="A528" t="s">
        <v>186</v>
      </c>
      <c r="B528">
        <f>COUNTIF(PitRawData!$1:$1,DO_NOT_EDIT!A528)</f>
        <v>1</v>
      </c>
      <c r="C528">
        <f>MATCH(A528,PitRawData!$A$1:$AMK$1,0)</f>
        <v>495</v>
      </c>
      <c r="D528">
        <f>INDEX(PitRawData!$A$1:$AMK$3,3,MATCH(DO_NOT_EDIT!A528,PitRawData!$A$1:$AMK$1,0))</f>
        <v>0</v>
      </c>
      <c r="E528" t="s">
        <v>748</v>
      </c>
    </row>
    <row r="529" spans="1:5" x14ac:dyDescent="0.2">
      <c r="A529" t="s">
        <v>168</v>
      </c>
      <c r="B529">
        <f>COUNTIF(PitRawData!$1:$1,DO_NOT_EDIT!A529)</f>
        <v>1</v>
      </c>
      <c r="C529">
        <f>MATCH(A529,PitRawData!$A$1:$AMK$1,0)</f>
        <v>513</v>
      </c>
      <c r="D529">
        <f>INDEX(PitRawData!$A$1:$AMK$3,3,MATCH(DO_NOT_EDIT!A529,PitRawData!$A$1:$AMK$1,0))</f>
        <v>0</v>
      </c>
      <c r="E529" t="s">
        <v>748</v>
      </c>
    </row>
    <row r="530" spans="1:5" x14ac:dyDescent="0.2">
      <c r="A530" t="s">
        <v>149</v>
      </c>
      <c r="B530">
        <f>COUNTIF(PitRawData!$1:$1,DO_NOT_EDIT!A530)</f>
        <v>1</v>
      </c>
      <c r="C530">
        <f>MATCH(A530,PitRawData!$A$1:$AMK$1,0)</f>
        <v>532</v>
      </c>
      <c r="D530">
        <f>INDEX(PitRawData!$A$1:$AMK$3,3,MATCH(DO_NOT_EDIT!A530,PitRawData!$A$1:$AMK$1,0))</f>
        <v>0</v>
      </c>
      <c r="E530" t="s">
        <v>748</v>
      </c>
    </row>
    <row r="531" spans="1:5" x14ac:dyDescent="0.2">
      <c r="A531" t="s">
        <v>204</v>
      </c>
      <c r="B531">
        <f>COUNTIF(PitRawData!$1:$1,DO_NOT_EDIT!A531)</f>
        <v>1</v>
      </c>
      <c r="C531">
        <f>MATCH(A531,PitRawData!$A$1:$AMK$1,0)</f>
        <v>477</v>
      </c>
      <c r="D531">
        <f>INDEX(PitRawData!$A$1:$AMK$3,3,MATCH(DO_NOT_EDIT!A531,PitRawData!$A$1:$AMK$1,0))</f>
        <v>0</v>
      </c>
      <c r="E531" t="s">
        <v>748</v>
      </c>
    </row>
    <row r="532" spans="1:5" x14ac:dyDescent="0.2">
      <c r="A532" t="s">
        <v>185</v>
      </c>
      <c r="B532">
        <f>COUNTIF(PitRawData!$1:$1,DO_NOT_EDIT!A532)</f>
        <v>1</v>
      </c>
      <c r="C532">
        <f>MATCH(A532,PitRawData!$A$1:$AMK$1,0)</f>
        <v>496</v>
      </c>
      <c r="D532">
        <f>INDEX(PitRawData!$A$1:$AMK$3,3,MATCH(DO_NOT_EDIT!A532,PitRawData!$A$1:$AMK$1,0))</f>
        <v>1</v>
      </c>
      <c r="E532" t="s">
        <v>748</v>
      </c>
    </row>
    <row r="533" spans="1:5" x14ac:dyDescent="0.2">
      <c r="A533" t="s">
        <v>167</v>
      </c>
      <c r="B533">
        <f>COUNTIF(PitRawData!$1:$1,DO_NOT_EDIT!A533)</f>
        <v>1</v>
      </c>
      <c r="C533">
        <f>MATCH(A533,PitRawData!$A$1:$AMK$1,0)</f>
        <v>514</v>
      </c>
      <c r="D533">
        <f>INDEX(PitRawData!$A$1:$AMK$3,3,MATCH(DO_NOT_EDIT!A533,PitRawData!$A$1:$AMK$1,0))</f>
        <v>0</v>
      </c>
      <c r="E533" t="s">
        <v>748</v>
      </c>
    </row>
    <row r="534" spans="1:5" x14ac:dyDescent="0.2">
      <c r="A534" t="s">
        <v>148</v>
      </c>
      <c r="B534">
        <f>COUNTIF(PitRawData!$1:$1,DO_NOT_EDIT!A534)</f>
        <v>1</v>
      </c>
      <c r="C534">
        <f>MATCH(A534,PitRawData!$A$1:$AMK$1,0)</f>
        <v>533</v>
      </c>
      <c r="D534">
        <f>INDEX(PitRawData!$A$1:$AMK$3,3,MATCH(DO_NOT_EDIT!A534,PitRawData!$A$1:$AMK$1,0))</f>
        <v>0</v>
      </c>
      <c r="E534" t="s">
        <v>748</v>
      </c>
    </row>
    <row r="535" spans="1:5" x14ac:dyDescent="0.2">
      <c r="A535" t="s">
        <v>199</v>
      </c>
      <c r="B535">
        <f>COUNTIF(PitRawData!$1:$1,DO_NOT_EDIT!A535)</f>
        <v>1</v>
      </c>
      <c r="C535">
        <f>MATCH(A535,PitRawData!$A$1:$AMK$1,0)</f>
        <v>482</v>
      </c>
      <c r="D535">
        <f>INDEX(PitRawData!$A$1:$AMK$3,3,MATCH(DO_NOT_EDIT!A535,PitRawData!$A$1:$AMK$1,0))</f>
        <v>12</v>
      </c>
      <c r="E535" t="s">
        <v>748</v>
      </c>
    </row>
    <row r="536" spans="1:5" x14ac:dyDescent="0.2">
      <c r="A536" t="s">
        <v>162</v>
      </c>
      <c r="B536">
        <f>COUNTIF(PitRawData!$1:$1,DO_NOT_EDIT!A536)</f>
        <v>1</v>
      </c>
      <c r="C536">
        <f>MATCH(A536,PitRawData!$A$1:$AMK$1,0)</f>
        <v>519</v>
      </c>
      <c r="D536">
        <f>INDEX(PitRawData!$A$1:$AMK$3,3,MATCH(DO_NOT_EDIT!A536,PitRawData!$A$1:$AMK$1,0))</f>
        <v>0</v>
      </c>
      <c r="E536" t="s">
        <v>748</v>
      </c>
    </row>
    <row r="537" spans="1:5" x14ac:dyDescent="0.2">
      <c r="A537" t="s">
        <v>143</v>
      </c>
      <c r="B537">
        <f>COUNTIF(PitRawData!$1:$1,DO_NOT_EDIT!A537)</f>
        <v>1</v>
      </c>
      <c r="C537">
        <f>MATCH(A537,PitRawData!$A$1:$AMK$1,0)</f>
        <v>538</v>
      </c>
      <c r="D537">
        <f>INDEX(PitRawData!$A$1:$AMK$3,3,MATCH(DO_NOT_EDIT!A537,PitRawData!$A$1:$AMK$1,0))</f>
        <v>0</v>
      </c>
      <c r="E537" t="s">
        <v>748</v>
      </c>
    </row>
    <row r="538" spans="1:5" x14ac:dyDescent="0.2">
      <c r="A538" t="s">
        <v>434</v>
      </c>
      <c r="B538">
        <f>COUNTIF(PitRawData!$1:$1,DO_NOT_EDIT!A538)</f>
        <v>1</v>
      </c>
      <c r="C538">
        <f>MATCH(A538,PitRawData!$A$1:$AMK$1,0)</f>
        <v>247</v>
      </c>
      <c r="D538">
        <f>INDEX(PitRawData!$A$1:$AMK$3,3,MATCH(DO_NOT_EDIT!A538,PitRawData!$A$1:$AMK$1,0))</f>
        <v>494</v>
      </c>
      <c r="E538" t="s">
        <v>749</v>
      </c>
    </row>
    <row r="539" spans="1:5" x14ac:dyDescent="0.2">
      <c r="A539" t="s">
        <v>430</v>
      </c>
      <c r="B539">
        <f>COUNTIF(PitRawData!$1:$1,DO_NOT_EDIT!A539)</f>
        <v>1</v>
      </c>
      <c r="C539">
        <f>MATCH(A539,PitRawData!$A$1:$AMK$1,0)</f>
        <v>251</v>
      </c>
      <c r="D539">
        <f>INDEX(PitRawData!$A$1:$AMK$3,3,MATCH(DO_NOT_EDIT!A539,PitRawData!$A$1:$AMK$1,0))</f>
        <v>124</v>
      </c>
      <c r="E539" t="s">
        <v>749</v>
      </c>
    </row>
    <row r="540" spans="1:5" x14ac:dyDescent="0.2">
      <c r="A540" t="s">
        <v>426</v>
      </c>
      <c r="B540">
        <f>COUNTIF(PitRawData!$1:$1,DO_NOT_EDIT!A540)</f>
        <v>1</v>
      </c>
      <c r="C540">
        <f>MATCH(A540,PitRawData!$A$1:$AMK$1,0)</f>
        <v>255</v>
      </c>
      <c r="D540">
        <f>INDEX(PitRawData!$A$1:$AMK$3,3,MATCH(DO_NOT_EDIT!A540,PitRawData!$A$1:$AMK$1,0))</f>
        <v>0</v>
      </c>
      <c r="E540" t="s">
        <v>749</v>
      </c>
    </row>
    <row r="541" spans="1:5" x14ac:dyDescent="0.2">
      <c r="A541" t="s">
        <v>422</v>
      </c>
      <c r="B541">
        <f>COUNTIF(PitRawData!$1:$1,DO_NOT_EDIT!A541)</f>
        <v>1</v>
      </c>
      <c r="C541">
        <f>MATCH(A541,PitRawData!$A$1:$AMK$1,0)</f>
        <v>259</v>
      </c>
      <c r="D541">
        <f>INDEX(PitRawData!$A$1:$AMK$3,3,MATCH(DO_NOT_EDIT!A541,PitRawData!$A$1:$AMK$1,0))</f>
        <v>201</v>
      </c>
      <c r="E541" t="s">
        <v>749</v>
      </c>
    </row>
    <row r="542" spans="1:5" x14ac:dyDescent="0.2">
      <c r="A542" t="s">
        <v>433</v>
      </c>
      <c r="B542">
        <f>COUNTIF(PitRawData!$1:$1,DO_NOT_EDIT!A542)</f>
        <v>1</v>
      </c>
      <c r="C542">
        <f>MATCH(A542,PitRawData!$A$1:$AMK$1,0)</f>
        <v>248</v>
      </c>
      <c r="D542">
        <f>INDEX(PitRawData!$A$1:$AMK$3,3,MATCH(DO_NOT_EDIT!A542,PitRawData!$A$1:$AMK$1,0))</f>
        <v>262</v>
      </c>
      <c r="E542" t="s">
        <v>749</v>
      </c>
    </row>
    <row r="543" spans="1:5" x14ac:dyDescent="0.2">
      <c r="A543" t="s">
        <v>429</v>
      </c>
      <c r="B543">
        <f>COUNTIF(PitRawData!$1:$1,DO_NOT_EDIT!A543)</f>
        <v>1</v>
      </c>
      <c r="C543">
        <f>MATCH(A543,PitRawData!$A$1:$AMK$1,0)</f>
        <v>252</v>
      </c>
      <c r="D543">
        <f>INDEX(PitRawData!$A$1:$AMK$3,3,MATCH(DO_NOT_EDIT!A543,PitRawData!$A$1:$AMK$1,0))</f>
        <v>73</v>
      </c>
      <c r="E543" t="s">
        <v>749</v>
      </c>
    </row>
    <row r="544" spans="1:5" x14ac:dyDescent="0.2">
      <c r="A544" t="s">
        <v>425</v>
      </c>
      <c r="B544">
        <f>COUNTIF(PitRawData!$1:$1,DO_NOT_EDIT!A544)</f>
        <v>1</v>
      </c>
      <c r="C544">
        <f>MATCH(A544,PitRawData!$A$1:$AMK$1,0)</f>
        <v>256</v>
      </c>
      <c r="D544">
        <f>INDEX(PitRawData!$A$1:$AMK$3,3,MATCH(DO_NOT_EDIT!A544,PitRawData!$A$1:$AMK$1,0))</f>
        <v>0</v>
      </c>
      <c r="E544" t="s">
        <v>749</v>
      </c>
    </row>
    <row r="545" spans="1:5" x14ac:dyDescent="0.2">
      <c r="A545" t="s">
        <v>421</v>
      </c>
      <c r="B545">
        <f>COUNTIF(PitRawData!$1:$1,DO_NOT_EDIT!A545)</f>
        <v>1</v>
      </c>
      <c r="C545">
        <f>MATCH(A545,PitRawData!$A$1:$AMK$1,0)</f>
        <v>260</v>
      </c>
      <c r="D545">
        <f>INDEX(PitRawData!$A$1:$AMK$3,3,MATCH(DO_NOT_EDIT!A545,PitRawData!$A$1:$AMK$1,0))</f>
        <v>197</v>
      </c>
      <c r="E545" t="s">
        <v>749</v>
      </c>
    </row>
    <row r="546" spans="1:5" x14ac:dyDescent="0.2">
      <c r="A546" t="s">
        <v>432</v>
      </c>
      <c r="B546">
        <f>COUNTIF(PitRawData!$1:$1,DO_NOT_EDIT!A546)</f>
        <v>1</v>
      </c>
      <c r="C546">
        <f>MATCH(A546,PitRawData!$A$1:$AMK$1,0)</f>
        <v>249</v>
      </c>
      <c r="D546">
        <f>INDEX(PitRawData!$A$1:$AMK$3,3,MATCH(DO_NOT_EDIT!A546,PitRawData!$A$1:$AMK$1,0))</f>
        <v>5</v>
      </c>
      <c r="E546" t="s">
        <v>749</v>
      </c>
    </row>
    <row r="547" spans="1:5" x14ac:dyDescent="0.2">
      <c r="A547" t="s">
        <v>428</v>
      </c>
      <c r="B547">
        <f>COUNTIF(PitRawData!$1:$1,DO_NOT_EDIT!A547)</f>
        <v>1</v>
      </c>
      <c r="C547">
        <f>MATCH(A547,PitRawData!$A$1:$AMK$1,0)</f>
        <v>253</v>
      </c>
      <c r="D547">
        <f>INDEX(PitRawData!$A$1:$AMK$3,3,MATCH(DO_NOT_EDIT!A547,PitRawData!$A$1:$AMK$1,0))</f>
        <v>2</v>
      </c>
      <c r="E547" t="s">
        <v>749</v>
      </c>
    </row>
    <row r="548" spans="1:5" x14ac:dyDescent="0.2">
      <c r="A548" t="s">
        <v>424</v>
      </c>
      <c r="B548">
        <f>COUNTIF(PitRawData!$1:$1,DO_NOT_EDIT!A548)</f>
        <v>1</v>
      </c>
      <c r="C548">
        <f>MATCH(A548,PitRawData!$A$1:$AMK$1,0)</f>
        <v>257</v>
      </c>
      <c r="D548">
        <f>INDEX(PitRawData!$A$1:$AMK$3,3,MATCH(DO_NOT_EDIT!A548,PitRawData!$A$1:$AMK$1,0))</f>
        <v>0</v>
      </c>
      <c r="E548" t="s">
        <v>749</v>
      </c>
    </row>
    <row r="549" spans="1:5" x14ac:dyDescent="0.2">
      <c r="A549" t="s">
        <v>420</v>
      </c>
      <c r="B549">
        <f>COUNTIF(PitRawData!$1:$1,DO_NOT_EDIT!A549)</f>
        <v>1</v>
      </c>
      <c r="C549">
        <f>MATCH(A549,PitRawData!$A$1:$AMK$1,0)</f>
        <v>261</v>
      </c>
      <c r="D549">
        <f>INDEX(PitRawData!$A$1:$AMK$3,3,MATCH(DO_NOT_EDIT!A549,PitRawData!$A$1:$AMK$1,0))</f>
        <v>3</v>
      </c>
      <c r="E549" t="s">
        <v>749</v>
      </c>
    </row>
    <row r="550" spans="1:5" x14ac:dyDescent="0.2">
      <c r="A550" t="s">
        <v>431</v>
      </c>
      <c r="B550">
        <f>COUNTIF(PitRawData!$1:$1,DO_NOT_EDIT!A550)</f>
        <v>1</v>
      </c>
      <c r="C550">
        <f>MATCH(A550,PitRawData!$A$1:$AMK$1,0)</f>
        <v>250</v>
      </c>
      <c r="D550">
        <f>INDEX(PitRawData!$A$1:$AMK$3,3,MATCH(DO_NOT_EDIT!A550,PitRawData!$A$1:$AMK$1,0))</f>
        <v>300</v>
      </c>
      <c r="E550" t="s">
        <v>749</v>
      </c>
    </row>
    <row r="551" spans="1:5" x14ac:dyDescent="0.2">
      <c r="A551" t="s">
        <v>427</v>
      </c>
      <c r="B551">
        <f>COUNTIF(PitRawData!$1:$1,DO_NOT_EDIT!A551)</f>
        <v>1</v>
      </c>
      <c r="C551">
        <f>MATCH(A551,PitRawData!$A$1:$AMK$1,0)</f>
        <v>254</v>
      </c>
      <c r="D551">
        <f>INDEX(PitRawData!$A$1:$AMK$3,3,MATCH(DO_NOT_EDIT!A551,PitRawData!$A$1:$AMK$1,0))</f>
        <v>72</v>
      </c>
      <c r="E551" t="s">
        <v>749</v>
      </c>
    </row>
    <row r="552" spans="1:5" x14ac:dyDescent="0.2">
      <c r="A552" t="s">
        <v>423</v>
      </c>
      <c r="B552">
        <f>COUNTIF(PitRawData!$1:$1,DO_NOT_EDIT!A552)</f>
        <v>1</v>
      </c>
      <c r="C552">
        <f>MATCH(A552,PitRawData!$A$1:$AMK$1,0)</f>
        <v>258</v>
      </c>
      <c r="D552">
        <f>INDEX(PitRawData!$A$1:$AMK$3,3,MATCH(DO_NOT_EDIT!A552,PitRawData!$A$1:$AMK$1,0))</f>
        <v>0</v>
      </c>
      <c r="E552" t="s">
        <v>749</v>
      </c>
    </row>
    <row r="553" spans="1:5" x14ac:dyDescent="0.2">
      <c r="A553" t="s">
        <v>419</v>
      </c>
      <c r="B553">
        <f>COUNTIF(PitRawData!$1:$1,DO_NOT_EDIT!A553)</f>
        <v>1</v>
      </c>
      <c r="C553">
        <f>MATCH(A553,PitRawData!$A$1:$AMK$1,0)</f>
        <v>262</v>
      </c>
      <c r="D553">
        <f>INDEX(PitRawData!$A$1:$AMK$3,3,MATCH(DO_NOT_EDIT!A553,PitRawData!$A$1:$AMK$1,0))</f>
        <v>32</v>
      </c>
      <c r="E553" t="s">
        <v>749</v>
      </c>
    </row>
    <row r="554" spans="1:5" x14ac:dyDescent="0.2">
      <c r="A554" t="s">
        <v>599</v>
      </c>
      <c r="B554">
        <f>COUNTIF(PitRawData!$1:$1,DO_NOT_EDIT!A554)</f>
        <v>1</v>
      </c>
      <c r="C554">
        <f>MATCH(A554,PitRawData!$A$1:$AMK$1,0)</f>
        <v>82</v>
      </c>
      <c r="D554">
        <f>INDEX(PitRawData!$A$1:$AMK$3,3,MATCH(DO_NOT_EDIT!A554,PitRawData!$A$1:$AMK$1,0))</f>
        <v>0</v>
      </c>
      <c r="E554" t="s">
        <v>742</v>
      </c>
    </row>
    <row r="555" spans="1:5" x14ac:dyDescent="0.2">
      <c r="A555" t="s">
        <v>527</v>
      </c>
      <c r="B555">
        <f>COUNTIF(PitRawData!$1:$1,DO_NOT_EDIT!A555)</f>
        <v>1</v>
      </c>
      <c r="C555">
        <f>MATCH(A555,PitRawData!$A$1:$AMK$1,0)</f>
        <v>154</v>
      </c>
      <c r="D555">
        <f>INDEX(PitRawData!$A$1:$AMK$3,3,MATCH(DO_NOT_EDIT!A555,PitRawData!$A$1:$AMK$1,0))</f>
        <v>0</v>
      </c>
      <c r="E555" t="s">
        <v>743</v>
      </c>
    </row>
    <row r="556" spans="1:5" x14ac:dyDescent="0.2">
      <c r="A556" t="s">
        <v>435</v>
      </c>
      <c r="B556">
        <f>COUNTIF(PitRawData!$1:$1,DO_NOT_EDIT!A556)</f>
        <v>1</v>
      </c>
      <c r="C556">
        <f>MATCH(A556,PitRawData!$A$1:$AMK$1,0)</f>
        <v>246</v>
      </c>
      <c r="D556">
        <f>INDEX(PitRawData!$A$1:$AMK$3,3,MATCH(DO_NOT_EDIT!A556,PitRawData!$A$1:$AMK$1,0))</f>
        <v>0</v>
      </c>
      <c r="E556" t="s">
        <v>744</v>
      </c>
    </row>
    <row r="557" spans="1:5" x14ac:dyDescent="0.2">
      <c r="A557" t="s">
        <v>342</v>
      </c>
      <c r="B557">
        <f>COUNTIF(PitRawData!$1:$1,DO_NOT_EDIT!A557)</f>
        <v>1</v>
      </c>
      <c r="C557">
        <f>MATCH(A557,PitRawData!$A$1:$AMK$1,0)</f>
        <v>339</v>
      </c>
      <c r="D557" t="str">
        <f>INDEX(PitRawData!$A$1:$AMK$3,3,MATCH(DO_NOT_EDIT!A557,PitRawData!$A$1:$AMK$1,0))</f>
        <v>Youth ages 18-24 who are reported on the All Homeless Populations table, but not the Unaccompanied Youth Households table were youth who were accompanied by a parent or guardian on the PIT night.</v>
      </c>
      <c r="E557" t="s">
        <v>745</v>
      </c>
    </row>
    <row r="558" spans="1:5" x14ac:dyDescent="0.2">
      <c r="A558" t="s">
        <v>277</v>
      </c>
      <c r="B558">
        <f>COUNTIF(PitRawData!$1:$1,DO_NOT_EDIT!A558)</f>
        <v>1</v>
      </c>
      <c r="C558">
        <f>MATCH(A558,PitRawData!$A$1:$AMK$1,0)</f>
        <v>404</v>
      </c>
      <c r="D558">
        <f>INDEX(PitRawData!$A$1:$AMK$3,3,MATCH(DO_NOT_EDIT!A558,PitRawData!$A$1:$AMK$1,0))</f>
        <v>0</v>
      </c>
      <c r="E558" t="s">
        <v>746</v>
      </c>
    </row>
    <row r="559" spans="1:5" x14ac:dyDescent="0.2">
      <c r="A559" t="s">
        <v>218</v>
      </c>
      <c r="B559">
        <f>COUNTIF(PitRawData!$1:$1,DO_NOT_EDIT!A559)</f>
        <v>1</v>
      </c>
      <c r="C559">
        <f>MATCH(A559,PitRawData!$A$1:$AMK$1,0)</f>
        <v>463</v>
      </c>
      <c r="D559">
        <f>INDEX(PitRawData!$A$1:$AMK$3,3,MATCH(DO_NOT_EDIT!A559,PitRawData!$A$1:$AMK$1,0))</f>
        <v>0</v>
      </c>
      <c r="E559" t="s">
        <v>747</v>
      </c>
    </row>
    <row r="560" spans="1:5" x14ac:dyDescent="0.2">
      <c r="A560" t="s">
        <v>142</v>
      </c>
      <c r="B560">
        <f>COUNTIF(PitRawData!$1:$1,DO_NOT_EDIT!A560)</f>
        <v>1</v>
      </c>
      <c r="C560">
        <f>MATCH(A560,PitRawData!$A$1:$AMK$1,0)</f>
        <v>539</v>
      </c>
      <c r="D560">
        <f>INDEX(PitRawData!$A$1:$AMK$3,3,MATCH(DO_NOT_EDIT!A560,PitRawData!$A$1:$AMK$1,0))</f>
        <v>0</v>
      </c>
      <c r="E560" t="s">
        <v>748</v>
      </c>
    </row>
    <row r="561" spans="1:5" x14ac:dyDescent="0.2">
      <c r="A561" t="s">
        <v>418</v>
      </c>
      <c r="B561">
        <f>COUNTIF(PitRawData!$1:$1,DO_NOT_EDIT!A561)</f>
        <v>1</v>
      </c>
      <c r="C561">
        <f>MATCH(A561,PitRawData!$A$1:$AMK$1,0)</f>
        <v>263</v>
      </c>
      <c r="D561">
        <f>INDEX(PitRawData!$A$1:$AMK$3,3,MATCH(DO_NOT_EDIT!A561,PitRawData!$A$1:$AMK$1,0))</f>
        <v>0</v>
      </c>
      <c r="E561" t="s">
        <v>749</v>
      </c>
    </row>
    <row r="562" spans="1:5" x14ac:dyDescent="0.2">
      <c r="A562" t="s">
        <v>31</v>
      </c>
      <c r="B562">
        <f>COUNTIF(PitRawData!$1:$1,DO_NOT_EDIT!A562)</f>
        <v>1</v>
      </c>
      <c r="C562">
        <f>MATCH(A562,PitRawData!$A$1:$AMK$1,0)</f>
        <v>649</v>
      </c>
      <c r="D562">
        <f>INDEX(PitRawData!$A$1:$AMK$3,3,MATCH(DO_NOT_EDIT!A562,PitRawData!$A$1:$AMK$1,0))</f>
        <v>0</v>
      </c>
      <c r="E562" t="s">
        <v>750</v>
      </c>
    </row>
    <row r="563" spans="1:5" x14ac:dyDescent="0.2">
      <c r="A563" t="s">
        <v>141</v>
      </c>
      <c r="B563">
        <f>COUNTIF(PitRawData!$1:$1,DO_NOT_EDIT!A563)</f>
        <v>1</v>
      </c>
      <c r="C563">
        <f>MATCH(A563,PitRawData!$A$1:$AMK$1,0)</f>
        <v>540</v>
      </c>
      <c r="D563">
        <f>INDEX(PitRawData!$A$1:$AMK$3,3,MATCH(DO_NOT_EDIT!A563,PitRawData!$A$1:$AMK$1,0))</f>
        <v>70</v>
      </c>
      <c r="E563" t="s">
        <v>751</v>
      </c>
    </row>
    <row r="564" spans="1:5" x14ac:dyDescent="0.2">
      <c r="A564" t="s">
        <v>140</v>
      </c>
      <c r="B564">
        <f>COUNTIF(PitRawData!$1:$1,DO_NOT_EDIT!A564)</f>
        <v>1</v>
      </c>
      <c r="C564">
        <f>MATCH(A564,PitRawData!$A$1:$AMK$1,0)</f>
        <v>541</v>
      </c>
      <c r="D564">
        <f>INDEX(PitRawData!$A$1:$AMK$3,3,MATCH(DO_NOT_EDIT!A564,PitRawData!$A$1:$AMK$1,0))</f>
        <v>0</v>
      </c>
      <c r="E564" t="s">
        <v>751</v>
      </c>
    </row>
    <row r="565" spans="1:5" x14ac:dyDescent="0.2">
      <c r="A565" t="s">
        <v>139</v>
      </c>
      <c r="B565">
        <f>COUNTIF(PitRawData!$1:$1,DO_NOT_EDIT!A565)</f>
        <v>1</v>
      </c>
      <c r="C565">
        <f>MATCH(A565,PitRawData!$A$1:$AMK$1,0)</f>
        <v>542</v>
      </c>
      <c r="D565">
        <f>INDEX(PitRawData!$A$1:$AMK$3,3,MATCH(DO_NOT_EDIT!A565,PitRawData!$A$1:$AMK$1,0))</f>
        <v>30</v>
      </c>
      <c r="E565" t="s">
        <v>751</v>
      </c>
    </row>
    <row r="566" spans="1:5" x14ac:dyDescent="0.2">
      <c r="A566" t="s">
        <v>138</v>
      </c>
      <c r="B566">
        <f>COUNTIF(PitRawData!$1:$1,DO_NOT_EDIT!A566)</f>
        <v>1</v>
      </c>
      <c r="C566">
        <f>MATCH(A566,PitRawData!$A$1:$AMK$1,0)</f>
        <v>543</v>
      </c>
      <c r="D566">
        <f>INDEX(PitRawData!$A$1:$AMK$3,3,MATCH(DO_NOT_EDIT!A566,PitRawData!$A$1:$AMK$1,0))</f>
        <v>0</v>
      </c>
      <c r="E566" t="s">
        <v>751</v>
      </c>
    </row>
    <row r="567" spans="1:5" x14ac:dyDescent="0.2">
      <c r="A567" t="s">
        <v>137</v>
      </c>
      <c r="B567">
        <f>COUNTIF(PitRawData!$1:$1,DO_NOT_EDIT!A567)</f>
        <v>1</v>
      </c>
      <c r="C567">
        <f>MATCH(A567,PitRawData!$A$1:$AMK$1,0)</f>
        <v>544</v>
      </c>
      <c r="D567">
        <f>INDEX(PitRawData!$A$1:$AMK$3,3,MATCH(DO_NOT_EDIT!A567,PitRawData!$A$1:$AMK$1,0))</f>
        <v>0</v>
      </c>
      <c r="E567" t="s">
        <v>751</v>
      </c>
    </row>
    <row r="568" spans="1:5" x14ac:dyDescent="0.2">
      <c r="A568" t="s">
        <v>136</v>
      </c>
      <c r="B568">
        <f>COUNTIF(PitRawData!$1:$1,DO_NOT_EDIT!A568)</f>
        <v>1</v>
      </c>
      <c r="C568">
        <f>MATCH(A568,PitRawData!$A$1:$AMK$1,0)</f>
        <v>545</v>
      </c>
      <c r="D568">
        <f>INDEX(PitRawData!$A$1:$AMK$3,3,MATCH(DO_NOT_EDIT!A568,PitRawData!$A$1:$AMK$1,0))</f>
        <v>0</v>
      </c>
      <c r="E568" t="s">
        <v>751</v>
      </c>
    </row>
    <row r="569" spans="1:5" x14ac:dyDescent="0.2">
      <c r="A569" t="s">
        <v>135</v>
      </c>
      <c r="B569">
        <f>COUNTIF(PitRawData!$1:$1,DO_NOT_EDIT!A569)</f>
        <v>1</v>
      </c>
      <c r="C569">
        <f>MATCH(A569,PitRawData!$A$1:$AMK$1,0)</f>
        <v>546</v>
      </c>
      <c r="D569">
        <f>INDEX(PitRawData!$A$1:$AMK$3,3,MATCH(DO_NOT_EDIT!A569,PitRawData!$A$1:$AMK$1,0))</f>
        <v>0</v>
      </c>
      <c r="E569" t="s">
        <v>751</v>
      </c>
    </row>
    <row r="570" spans="1:5" x14ac:dyDescent="0.2">
      <c r="A570" t="s">
        <v>134</v>
      </c>
      <c r="B570">
        <f>COUNTIF(PitRawData!$1:$1,DO_NOT_EDIT!A570)</f>
        <v>1</v>
      </c>
      <c r="C570">
        <f>MATCH(A570,PitRawData!$A$1:$AMK$1,0)</f>
        <v>547</v>
      </c>
      <c r="D570">
        <f>INDEX(PitRawData!$A$1:$AMK$3,3,MATCH(DO_NOT_EDIT!A570,PitRawData!$A$1:$AMK$1,0))</f>
        <v>1</v>
      </c>
      <c r="E570" t="s">
        <v>751</v>
      </c>
    </row>
    <row r="571" spans="1:5" x14ac:dyDescent="0.2">
      <c r="A571" t="s">
        <v>133</v>
      </c>
      <c r="B571">
        <f>COUNTIF(PitRawData!$1:$1,DO_NOT_EDIT!A571)</f>
        <v>1</v>
      </c>
      <c r="C571">
        <f>MATCH(A571,PitRawData!$A$1:$AMK$1,0)</f>
        <v>548</v>
      </c>
      <c r="D571">
        <f>INDEX(PitRawData!$A$1:$AMK$3,3,MATCH(DO_NOT_EDIT!A571,PitRawData!$A$1:$AMK$1,0))</f>
        <v>1</v>
      </c>
      <c r="E571" t="s">
        <v>751</v>
      </c>
    </row>
    <row r="572" spans="1:5" x14ac:dyDescent="0.2">
      <c r="A572" t="s">
        <v>132</v>
      </c>
      <c r="B572">
        <f>COUNTIF(PitRawData!$1:$1,DO_NOT_EDIT!A572)</f>
        <v>1</v>
      </c>
      <c r="C572">
        <f>MATCH(A572,PitRawData!$A$1:$AMK$1,0)</f>
        <v>549</v>
      </c>
      <c r="D572">
        <f>INDEX(PitRawData!$A$1:$AMK$3,3,MATCH(DO_NOT_EDIT!A572,PitRawData!$A$1:$AMK$1,0))</f>
        <v>1</v>
      </c>
      <c r="E572" t="s">
        <v>751</v>
      </c>
    </row>
    <row r="573" spans="1:5" x14ac:dyDescent="0.2">
      <c r="A573" t="s">
        <v>131</v>
      </c>
      <c r="B573">
        <f>COUNTIF(PitRawData!$1:$1,DO_NOT_EDIT!A573)</f>
        <v>1</v>
      </c>
      <c r="C573">
        <f>MATCH(A573,PitRawData!$A$1:$AMK$1,0)</f>
        <v>550</v>
      </c>
      <c r="D573">
        <f>INDEX(PitRawData!$A$1:$AMK$3,3,MATCH(DO_NOT_EDIT!A573,PitRawData!$A$1:$AMK$1,0))</f>
        <v>1</v>
      </c>
      <c r="E573" t="s">
        <v>751</v>
      </c>
    </row>
    <row r="574" spans="1:5" x14ac:dyDescent="0.2">
      <c r="A574" t="s">
        <v>130</v>
      </c>
      <c r="B574">
        <f>COUNTIF(PitRawData!$1:$1,DO_NOT_EDIT!A574)</f>
        <v>1</v>
      </c>
      <c r="C574">
        <f>MATCH(A574,PitRawData!$A$1:$AMK$1,0)</f>
        <v>551</v>
      </c>
      <c r="D574">
        <f>INDEX(PitRawData!$A$1:$AMK$3,3,MATCH(DO_NOT_EDIT!A574,PitRawData!$A$1:$AMK$1,0))</f>
        <v>0</v>
      </c>
      <c r="E574" t="s">
        <v>751</v>
      </c>
    </row>
    <row r="575" spans="1:5" x14ac:dyDescent="0.2">
      <c r="A575" t="s">
        <v>129</v>
      </c>
      <c r="B575">
        <f>COUNTIF(PitRawData!$1:$1,DO_NOT_EDIT!A575)</f>
        <v>1</v>
      </c>
      <c r="C575">
        <f>MATCH(A575,PitRawData!$A$1:$AMK$1,0)</f>
        <v>552</v>
      </c>
      <c r="D575">
        <f>INDEX(PitRawData!$A$1:$AMK$3,3,MATCH(DO_NOT_EDIT!A575,PitRawData!$A$1:$AMK$1,0))</f>
        <v>0</v>
      </c>
      <c r="E575" t="s">
        <v>751</v>
      </c>
    </row>
    <row r="576" spans="1:5" x14ac:dyDescent="0.2">
      <c r="A576" t="s">
        <v>128</v>
      </c>
      <c r="B576">
        <f>COUNTIF(PitRawData!$1:$1,DO_NOT_EDIT!A576)</f>
        <v>1</v>
      </c>
      <c r="C576">
        <f>MATCH(A576,PitRawData!$A$1:$AMK$1,0)</f>
        <v>553</v>
      </c>
      <c r="D576">
        <f>INDEX(PitRawData!$A$1:$AMK$3,3,MATCH(DO_NOT_EDIT!A576,PitRawData!$A$1:$AMK$1,0))</f>
        <v>0</v>
      </c>
      <c r="E576" t="s">
        <v>751</v>
      </c>
    </row>
    <row r="577" spans="1:5" x14ac:dyDescent="0.2">
      <c r="A577" t="s">
        <v>127</v>
      </c>
      <c r="B577">
        <f>COUNTIF(PitRawData!$1:$1,DO_NOT_EDIT!A577)</f>
        <v>1</v>
      </c>
      <c r="C577">
        <f>MATCH(A577,PitRawData!$A$1:$AMK$1,0)</f>
        <v>554</v>
      </c>
      <c r="D577">
        <f>INDEX(PitRawData!$A$1:$AMK$3,3,MATCH(DO_NOT_EDIT!A577,PitRawData!$A$1:$AMK$1,0))</f>
        <v>0</v>
      </c>
      <c r="E577" t="s">
        <v>751</v>
      </c>
    </row>
    <row r="578" spans="1:5" x14ac:dyDescent="0.2">
      <c r="A578" t="s">
        <v>126</v>
      </c>
      <c r="B578">
        <f>COUNTIF(PitRawData!$1:$1,DO_NOT_EDIT!A578)</f>
        <v>1</v>
      </c>
      <c r="C578">
        <f>MATCH(A578,PitRawData!$A$1:$AMK$1,0)</f>
        <v>555</v>
      </c>
      <c r="D578">
        <f>INDEX(PitRawData!$A$1:$AMK$3,3,MATCH(DO_NOT_EDIT!A578,PitRawData!$A$1:$AMK$1,0))</f>
        <v>1</v>
      </c>
      <c r="E578" t="s">
        <v>751</v>
      </c>
    </row>
    <row r="579" spans="1:5" x14ac:dyDescent="0.2">
      <c r="A579" t="s">
        <v>125</v>
      </c>
      <c r="B579">
        <f>COUNTIF(PitRawData!$1:$1,DO_NOT_EDIT!A579)</f>
        <v>1</v>
      </c>
      <c r="C579">
        <f>MATCH(A579,PitRawData!$A$1:$AMK$1,0)</f>
        <v>556</v>
      </c>
      <c r="D579">
        <f>INDEX(PitRawData!$A$1:$AMK$3,3,MATCH(DO_NOT_EDIT!A579,PitRawData!$A$1:$AMK$1,0))</f>
        <v>0</v>
      </c>
      <c r="E579" t="s">
        <v>751</v>
      </c>
    </row>
    <row r="580" spans="1:5" x14ac:dyDescent="0.2">
      <c r="A580" t="s">
        <v>124</v>
      </c>
      <c r="B580">
        <f>COUNTIF(PitRawData!$1:$1,DO_NOT_EDIT!A580)</f>
        <v>1</v>
      </c>
      <c r="C580">
        <f>MATCH(A580,PitRawData!$A$1:$AMK$1,0)</f>
        <v>557</v>
      </c>
      <c r="D580">
        <f>INDEX(PitRawData!$A$1:$AMK$3,3,MATCH(DO_NOT_EDIT!A580,PitRawData!$A$1:$AMK$1,0))</f>
        <v>0</v>
      </c>
      <c r="E580" t="s">
        <v>751</v>
      </c>
    </row>
    <row r="581" spans="1:5" x14ac:dyDescent="0.2">
      <c r="A581" t="s">
        <v>123</v>
      </c>
      <c r="B581">
        <f>COUNTIF(PitRawData!$1:$1,DO_NOT_EDIT!A581)</f>
        <v>1</v>
      </c>
      <c r="C581">
        <f>MATCH(A581,PitRawData!$A$1:$AMK$1,0)</f>
        <v>558</v>
      </c>
      <c r="D581">
        <f>INDEX(PitRawData!$A$1:$AMK$3,3,MATCH(DO_NOT_EDIT!A581,PitRawData!$A$1:$AMK$1,0))</f>
        <v>1</v>
      </c>
      <c r="E581" t="s">
        <v>751</v>
      </c>
    </row>
    <row r="582" spans="1:5" x14ac:dyDescent="0.2">
      <c r="A582" t="s">
        <v>122</v>
      </c>
      <c r="B582">
        <f>COUNTIF(PitRawData!$1:$1,DO_NOT_EDIT!A582)</f>
        <v>1</v>
      </c>
      <c r="C582">
        <f>MATCH(A582,PitRawData!$A$1:$AMK$1,0)</f>
        <v>559</v>
      </c>
      <c r="D582">
        <f>INDEX(PitRawData!$A$1:$AMK$3,3,MATCH(DO_NOT_EDIT!A582,PitRawData!$A$1:$AMK$1,0))</f>
        <v>1</v>
      </c>
      <c r="E582" t="s">
        <v>751</v>
      </c>
    </row>
    <row r="583" spans="1:5" x14ac:dyDescent="0.2">
      <c r="A583" t="s">
        <v>121</v>
      </c>
      <c r="B583">
        <f>COUNTIF(PitRawData!$1:$1,DO_NOT_EDIT!A583)</f>
        <v>1</v>
      </c>
      <c r="C583">
        <f>MATCH(A583,PitRawData!$A$1:$AMK$1,0)</f>
        <v>560</v>
      </c>
      <c r="D583">
        <f>INDEX(PitRawData!$A$1:$AMK$3,3,MATCH(DO_NOT_EDIT!A583,PitRawData!$A$1:$AMK$1,0))</f>
        <v>0</v>
      </c>
      <c r="E583" t="s">
        <v>751</v>
      </c>
    </row>
    <row r="584" spans="1:5" x14ac:dyDescent="0.2">
      <c r="A584" t="s">
        <v>120</v>
      </c>
      <c r="B584">
        <f>COUNTIF(PitRawData!$1:$1,DO_NOT_EDIT!A584)</f>
        <v>1</v>
      </c>
      <c r="C584">
        <f>MATCH(A584,PitRawData!$A$1:$AMK$1,0)</f>
        <v>561</v>
      </c>
      <c r="D584">
        <f>INDEX(PitRawData!$A$1:$AMK$3,3,MATCH(DO_NOT_EDIT!A584,PitRawData!$A$1:$AMK$1,0))</f>
        <v>0</v>
      </c>
      <c r="E584" t="s">
        <v>751</v>
      </c>
    </row>
    <row r="585" spans="1:5" x14ac:dyDescent="0.2">
      <c r="A585" t="s">
        <v>119</v>
      </c>
      <c r="B585">
        <f>COUNTIF(PitRawData!$1:$1,DO_NOT_EDIT!A585)</f>
        <v>1</v>
      </c>
      <c r="C585">
        <f>MATCH(A585,PitRawData!$A$1:$AMK$1,0)</f>
        <v>562</v>
      </c>
      <c r="D585">
        <f>INDEX(PitRawData!$A$1:$AMK$3,3,MATCH(DO_NOT_EDIT!A585,PitRawData!$A$1:$AMK$1,0))</f>
        <v>0</v>
      </c>
      <c r="E585" t="s">
        <v>751</v>
      </c>
    </row>
    <row r="586" spans="1:5" x14ac:dyDescent="0.2">
      <c r="A586" t="s">
        <v>118</v>
      </c>
      <c r="B586">
        <f>COUNTIF(PitRawData!$1:$1,DO_NOT_EDIT!A586)</f>
        <v>1</v>
      </c>
      <c r="C586">
        <f>MATCH(A586,PitRawData!$A$1:$AMK$1,0)</f>
        <v>563</v>
      </c>
      <c r="D586">
        <f>INDEX(PitRawData!$A$1:$AMK$3,3,MATCH(DO_NOT_EDIT!A586,PitRawData!$A$1:$AMK$1,0))</f>
        <v>0</v>
      </c>
      <c r="E586" t="s">
        <v>751</v>
      </c>
    </row>
    <row r="587" spans="1:5" x14ac:dyDescent="0.2">
      <c r="A587" t="s">
        <v>117</v>
      </c>
      <c r="B587">
        <f>COUNTIF(PitRawData!$1:$1,DO_NOT_EDIT!A587)</f>
        <v>1</v>
      </c>
      <c r="C587">
        <f>MATCH(A587,PitRawData!$A$1:$AMK$1,0)</f>
        <v>564</v>
      </c>
      <c r="D587">
        <f>INDEX(PitRawData!$A$1:$AMK$3,3,MATCH(DO_NOT_EDIT!A587,PitRawData!$A$1:$AMK$1,0))</f>
        <v>0</v>
      </c>
      <c r="E587" t="s">
        <v>751</v>
      </c>
    </row>
    <row r="588" spans="1:5" x14ac:dyDescent="0.2">
      <c r="A588" t="s">
        <v>116</v>
      </c>
      <c r="B588">
        <f>COUNTIF(PitRawData!$1:$1,DO_NOT_EDIT!A588)</f>
        <v>1</v>
      </c>
      <c r="C588">
        <f>MATCH(A588,PitRawData!$A$1:$AMK$1,0)</f>
        <v>565</v>
      </c>
      <c r="D588">
        <f>INDEX(PitRawData!$A$1:$AMK$3,3,MATCH(DO_NOT_EDIT!A588,PitRawData!$A$1:$AMK$1,0))</f>
        <v>0</v>
      </c>
      <c r="E588" t="s">
        <v>751</v>
      </c>
    </row>
    <row r="589" spans="1:5" x14ac:dyDescent="0.2">
      <c r="A589" t="s">
        <v>115</v>
      </c>
      <c r="B589">
        <f>COUNTIF(PitRawData!$1:$1,DO_NOT_EDIT!A589)</f>
        <v>1</v>
      </c>
      <c r="C589">
        <f>MATCH(A589,PitRawData!$A$1:$AMK$1,0)</f>
        <v>566</v>
      </c>
      <c r="D589">
        <f>INDEX(PitRawData!$A$1:$AMK$3,3,MATCH(DO_NOT_EDIT!A589,PitRawData!$A$1:$AMK$1,0))</f>
        <v>0</v>
      </c>
      <c r="E589" t="s">
        <v>751</v>
      </c>
    </row>
    <row r="590" spans="1:5" x14ac:dyDescent="0.2">
      <c r="A590" t="s">
        <v>114</v>
      </c>
      <c r="B590">
        <f>COUNTIF(PitRawData!$1:$1,DO_NOT_EDIT!A590)</f>
        <v>1</v>
      </c>
      <c r="C590">
        <f>MATCH(A590,PitRawData!$A$1:$AMK$1,0)</f>
        <v>567</v>
      </c>
      <c r="D590">
        <f>INDEX(PitRawData!$A$1:$AMK$3,3,MATCH(DO_NOT_EDIT!A590,PitRawData!$A$1:$AMK$1,0))</f>
        <v>0</v>
      </c>
      <c r="E590" t="s">
        <v>751</v>
      </c>
    </row>
    <row r="591" spans="1:5" x14ac:dyDescent="0.2">
      <c r="A591" t="s">
        <v>113</v>
      </c>
      <c r="B591">
        <f>COUNTIF(PitRawData!$1:$1,DO_NOT_EDIT!A591)</f>
        <v>1</v>
      </c>
      <c r="C591">
        <f>MATCH(A591,PitRawData!$A$1:$AMK$1,0)</f>
        <v>568</v>
      </c>
      <c r="D591">
        <f>INDEX(PitRawData!$A$1:$AMK$3,3,MATCH(DO_NOT_EDIT!A591,PitRawData!$A$1:$AMK$1,0))</f>
        <v>0</v>
      </c>
      <c r="E591" t="s">
        <v>751</v>
      </c>
    </row>
    <row r="592" spans="1:5" x14ac:dyDescent="0.2">
      <c r="A592" t="s">
        <v>112</v>
      </c>
      <c r="B592">
        <f>COUNTIF(PitRawData!$1:$1,DO_NOT_EDIT!A592)</f>
        <v>1</v>
      </c>
      <c r="C592">
        <f>MATCH(A592,PitRawData!$A$1:$AMK$1,0)</f>
        <v>569</v>
      </c>
      <c r="D592">
        <f>INDEX(PitRawData!$A$1:$AMK$3,3,MATCH(DO_NOT_EDIT!A592,PitRawData!$A$1:$AMK$1,0))</f>
        <v>0</v>
      </c>
      <c r="E592" t="s">
        <v>751</v>
      </c>
    </row>
    <row r="593" spans="1:5" x14ac:dyDescent="0.2">
      <c r="A593" t="s">
        <v>111</v>
      </c>
      <c r="B593">
        <f>COUNTIF(PitRawData!$1:$1,DO_NOT_EDIT!A593)</f>
        <v>1</v>
      </c>
      <c r="C593">
        <f>MATCH(A593,PitRawData!$A$1:$AMK$1,0)</f>
        <v>570</v>
      </c>
      <c r="D593">
        <f>INDEX(PitRawData!$A$1:$AMK$3,3,MATCH(DO_NOT_EDIT!A593,PitRawData!$A$1:$AMK$1,0))</f>
        <v>0</v>
      </c>
      <c r="E593" t="s">
        <v>751</v>
      </c>
    </row>
    <row r="594" spans="1:5" x14ac:dyDescent="0.2">
      <c r="A594" t="s">
        <v>110</v>
      </c>
      <c r="B594">
        <f>COUNTIF(PitRawData!$1:$1,DO_NOT_EDIT!A594)</f>
        <v>1</v>
      </c>
      <c r="C594">
        <f>MATCH(A594,PitRawData!$A$1:$AMK$1,0)</f>
        <v>571</v>
      </c>
      <c r="D594">
        <f>INDEX(PitRawData!$A$1:$AMK$3,3,MATCH(DO_NOT_EDIT!A594,PitRawData!$A$1:$AMK$1,0))</f>
        <v>0</v>
      </c>
      <c r="E594" t="s">
        <v>751</v>
      </c>
    </row>
    <row r="595" spans="1:5" x14ac:dyDescent="0.2">
      <c r="A595" t="s">
        <v>109</v>
      </c>
      <c r="B595">
        <f>COUNTIF(PitRawData!$1:$1,DO_NOT_EDIT!A595)</f>
        <v>1</v>
      </c>
      <c r="C595">
        <f>MATCH(A595,PitRawData!$A$1:$AMK$1,0)</f>
        <v>572</v>
      </c>
      <c r="D595">
        <f>INDEX(PitRawData!$A$1:$AMK$3,3,MATCH(DO_NOT_EDIT!A595,PitRawData!$A$1:$AMK$1,0))</f>
        <v>0</v>
      </c>
      <c r="E595" t="s">
        <v>751</v>
      </c>
    </row>
    <row r="596" spans="1:5" x14ac:dyDescent="0.2">
      <c r="A596" t="s">
        <v>108</v>
      </c>
      <c r="B596">
        <f>COUNTIF(PitRawData!$1:$1,DO_NOT_EDIT!A596)</f>
        <v>1</v>
      </c>
      <c r="C596">
        <f>MATCH(A596,PitRawData!$A$1:$AMK$1,0)</f>
        <v>573</v>
      </c>
      <c r="D596">
        <f>INDEX(PitRawData!$A$1:$AMK$3,3,MATCH(DO_NOT_EDIT!A596,PitRawData!$A$1:$AMK$1,0))</f>
        <v>0</v>
      </c>
      <c r="E596" t="s">
        <v>751</v>
      </c>
    </row>
    <row r="597" spans="1:5" x14ac:dyDescent="0.2">
      <c r="A597" t="s">
        <v>107</v>
      </c>
      <c r="B597">
        <f>COUNTIF(PitRawData!$1:$1,DO_NOT_EDIT!A597)</f>
        <v>1</v>
      </c>
      <c r="C597">
        <f>MATCH(A597,PitRawData!$A$1:$AMK$1,0)</f>
        <v>574</v>
      </c>
      <c r="D597">
        <f>INDEX(PitRawData!$A$1:$AMK$3,3,MATCH(DO_NOT_EDIT!A597,PitRawData!$A$1:$AMK$1,0))</f>
        <v>0</v>
      </c>
      <c r="E597" t="s">
        <v>751</v>
      </c>
    </row>
    <row r="598" spans="1:5" x14ac:dyDescent="0.2">
      <c r="A598" t="s">
        <v>106</v>
      </c>
      <c r="B598">
        <f>COUNTIF(PitRawData!$1:$1,DO_NOT_EDIT!A598)</f>
        <v>1</v>
      </c>
      <c r="C598">
        <f>MATCH(A598,PitRawData!$A$1:$AMK$1,0)</f>
        <v>575</v>
      </c>
      <c r="D598">
        <f>INDEX(PitRawData!$A$1:$AMK$3,3,MATCH(DO_NOT_EDIT!A598,PitRawData!$A$1:$AMK$1,0))</f>
        <v>0</v>
      </c>
      <c r="E598" t="s">
        <v>751</v>
      </c>
    </row>
    <row r="599" spans="1:5" x14ac:dyDescent="0.2">
      <c r="A599" t="s">
        <v>105</v>
      </c>
      <c r="B599">
        <f>COUNTIF(PitRawData!$1:$1,DO_NOT_EDIT!A599)</f>
        <v>1</v>
      </c>
      <c r="C599">
        <f>MATCH(A599,PitRawData!$A$1:$AMK$1,0)</f>
        <v>576</v>
      </c>
      <c r="D599">
        <f>INDEX(PitRawData!$A$1:$AMK$3,3,MATCH(DO_NOT_EDIT!A599,PitRawData!$A$1:$AMK$1,0))</f>
        <v>0</v>
      </c>
      <c r="E599" t="s">
        <v>751</v>
      </c>
    </row>
    <row r="600" spans="1:5" x14ac:dyDescent="0.2">
      <c r="A600" t="s">
        <v>104</v>
      </c>
      <c r="B600">
        <f>COUNTIF(PitRawData!$1:$1,DO_NOT_EDIT!A600)</f>
        <v>1</v>
      </c>
      <c r="C600">
        <f>MATCH(A600,PitRawData!$A$1:$AMK$1,0)</f>
        <v>577</v>
      </c>
      <c r="D600" t="str">
        <f>INDEX(PitRawData!$A$1:$AMK$3,3,MATCH(DO_NOT_EDIT!A600,PitRawData!$A$1:$AMK$1,0))</f>
        <v>For the 2024 PIT count, OH-507 saw an increase in people in shelter compared to 2023. This was likely due to more non-HMIS privately funded emergency shelters participating in this years count. OH-507 had several new PIT count leads across our 80 county continuum. These new leaders were knowledgeable about different privately funded ES in their communities and were able to get them to enter data.</v>
      </c>
      <c r="E600" t="s">
        <v>751</v>
      </c>
    </row>
    <row r="601" spans="1:5" x14ac:dyDescent="0.2">
      <c r="A601" t="s">
        <v>103</v>
      </c>
      <c r="B601">
        <f>COUNTIF(PitRawData!$1:$1,DO_NOT_EDIT!A601)</f>
        <v>1</v>
      </c>
      <c r="C601">
        <f>MATCH(A601,PitRawData!$A$1:$AMK$1,0)</f>
        <v>578</v>
      </c>
      <c r="D601">
        <f>INDEX(PitRawData!$A$1:$AMK$3,3,MATCH(DO_NOT_EDIT!A601,PitRawData!$A$1:$AMK$1,0))</f>
        <v>0</v>
      </c>
      <c r="E601" t="s">
        <v>751</v>
      </c>
    </row>
    <row r="602" spans="1:5" x14ac:dyDescent="0.2">
      <c r="A602" t="s">
        <v>102</v>
      </c>
      <c r="B602">
        <f>COUNTIF(PitRawData!$1:$1,DO_NOT_EDIT!A602)</f>
        <v>1</v>
      </c>
      <c r="C602">
        <f>MATCH(A602,PitRawData!$A$1:$AMK$1,0)</f>
        <v>579</v>
      </c>
      <c r="D602">
        <f>INDEX(PitRawData!$A$1:$AMK$3,3,MATCH(DO_NOT_EDIT!A602,PitRawData!$A$1:$AMK$1,0))</f>
        <v>0</v>
      </c>
      <c r="E602" t="s">
        <v>751</v>
      </c>
    </row>
    <row r="603" spans="1:5" x14ac:dyDescent="0.2">
      <c r="A603" t="s">
        <v>101</v>
      </c>
      <c r="B603">
        <f>COUNTIF(PitRawData!$1:$1,DO_NOT_EDIT!A603)</f>
        <v>1</v>
      </c>
      <c r="C603">
        <f>MATCH(A603,PitRawData!$A$1:$AMK$1,0)</f>
        <v>580</v>
      </c>
      <c r="D603">
        <f>INDEX(PitRawData!$A$1:$AMK$3,3,MATCH(DO_NOT_EDIT!A603,PitRawData!$A$1:$AMK$1,0))</f>
        <v>0</v>
      </c>
      <c r="E603" t="s">
        <v>751</v>
      </c>
    </row>
    <row r="604" spans="1:5" x14ac:dyDescent="0.2">
      <c r="A604" t="s">
        <v>100</v>
      </c>
      <c r="B604">
        <f>COUNTIF(PitRawData!$1:$1,DO_NOT_EDIT!A604)</f>
        <v>1</v>
      </c>
      <c r="C604">
        <f>MATCH(A604,PitRawData!$A$1:$AMK$1,0)</f>
        <v>581</v>
      </c>
      <c r="D604">
        <f>INDEX(PitRawData!$A$1:$AMK$3,3,MATCH(DO_NOT_EDIT!A604,PitRawData!$A$1:$AMK$1,0))</f>
        <v>0</v>
      </c>
      <c r="E604" t="s">
        <v>751</v>
      </c>
    </row>
    <row r="605" spans="1:5" x14ac:dyDescent="0.2">
      <c r="A605" t="s">
        <v>99</v>
      </c>
      <c r="B605">
        <f>COUNTIF(PitRawData!$1:$1,DO_NOT_EDIT!A605)</f>
        <v>1</v>
      </c>
      <c r="C605">
        <f>MATCH(A605,PitRawData!$A$1:$AMK$1,0)</f>
        <v>582</v>
      </c>
      <c r="D605">
        <f>INDEX(PitRawData!$A$1:$AMK$3,3,MATCH(DO_NOT_EDIT!A605,PitRawData!$A$1:$AMK$1,0))</f>
        <v>0</v>
      </c>
      <c r="E605" t="s">
        <v>751</v>
      </c>
    </row>
    <row r="606" spans="1:5" x14ac:dyDescent="0.2">
      <c r="A606" t="s">
        <v>98</v>
      </c>
      <c r="B606">
        <f>COUNTIF(PitRawData!$1:$1,DO_NOT_EDIT!A606)</f>
        <v>1</v>
      </c>
      <c r="C606">
        <f>MATCH(A606,PitRawData!$A$1:$AMK$1,0)</f>
        <v>583</v>
      </c>
      <c r="D606">
        <f>INDEX(PitRawData!$A$1:$AMK$3,3,MATCH(DO_NOT_EDIT!A606,PitRawData!$A$1:$AMK$1,0))</f>
        <v>0</v>
      </c>
      <c r="E606" t="s">
        <v>751</v>
      </c>
    </row>
    <row r="607" spans="1:5" x14ac:dyDescent="0.2">
      <c r="A607" t="s">
        <v>97</v>
      </c>
      <c r="B607">
        <f>COUNTIF(PitRawData!$1:$1,DO_NOT_EDIT!A607)</f>
        <v>1</v>
      </c>
      <c r="C607">
        <f>MATCH(A607,PitRawData!$A$1:$AMK$1,0)</f>
        <v>584</v>
      </c>
      <c r="D607">
        <f>INDEX(PitRawData!$A$1:$AMK$3,3,MATCH(DO_NOT_EDIT!A607,PitRawData!$A$1:$AMK$1,0))</f>
        <v>0</v>
      </c>
      <c r="E607" t="s">
        <v>751</v>
      </c>
    </row>
    <row r="608" spans="1:5" x14ac:dyDescent="0.2">
      <c r="A608" t="s">
        <v>96</v>
      </c>
      <c r="B608">
        <f>COUNTIF(PitRawData!$1:$1,DO_NOT_EDIT!A608)</f>
        <v>1</v>
      </c>
      <c r="C608">
        <f>MATCH(A608,PitRawData!$A$1:$AMK$1,0)</f>
        <v>585</v>
      </c>
      <c r="D608">
        <f>INDEX(PitRawData!$A$1:$AMK$3,3,MATCH(DO_NOT_EDIT!A608,PitRawData!$A$1:$AMK$1,0))</f>
        <v>0</v>
      </c>
      <c r="E608" t="s">
        <v>751</v>
      </c>
    </row>
    <row r="609" spans="1:5" x14ac:dyDescent="0.2">
      <c r="A609" t="s">
        <v>95</v>
      </c>
      <c r="B609">
        <f>COUNTIF(PitRawData!$1:$1,DO_NOT_EDIT!A609)</f>
        <v>1</v>
      </c>
      <c r="C609">
        <f>MATCH(A609,PitRawData!$A$1:$AMK$1,0)</f>
        <v>586</v>
      </c>
      <c r="D609">
        <f>INDEX(PitRawData!$A$1:$AMK$3,3,MATCH(DO_NOT_EDIT!A609,PitRawData!$A$1:$AMK$1,0))</f>
        <v>0</v>
      </c>
      <c r="E609" t="s">
        <v>751</v>
      </c>
    </row>
    <row r="610" spans="1:5" x14ac:dyDescent="0.2">
      <c r="A610" t="s">
        <v>94</v>
      </c>
      <c r="B610">
        <f>COUNTIF(PitRawData!$1:$1,DO_NOT_EDIT!A610)</f>
        <v>1</v>
      </c>
      <c r="C610">
        <f>MATCH(A610,PitRawData!$A$1:$AMK$1,0)</f>
        <v>587</v>
      </c>
      <c r="D610">
        <f>INDEX(PitRawData!$A$1:$AMK$3,3,MATCH(DO_NOT_EDIT!A610,PitRawData!$A$1:$AMK$1,0))</f>
        <v>0</v>
      </c>
      <c r="E610" t="s">
        <v>751</v>
      </c>
    </row>
    <row r="611" spans="1:5" x14ac:dyDescent="0.2">
      <c r="A611" t="s">
        <v>93</v>
      </c>
      <c r="B611">
        <f>COUNTIF(PitRawData!$1:$1,DO_NOT_EDIT!A611)</f>
        <v>1</v>
      </c>
      <c r="C611">
        <f>MATCH(A611,PitRawData!$A$1:$AMK$1,0)</f>
        <v>588</v>
      </c>
      <c r="D611">
        <f>INDEX(PitRawData!$A$1:$AMK$3,3,MATCH(DO_NOT_EDIT!A611,PitRawData!$A$1:$AMK$1,0))</f>
        <v>0</v>
      </c>
      <c r="E611" t="s">
        <v>751</v>
      </c>
    </row>
    <row r="612" spans="1:5" x14ac:dyDescent="0.2">
      <c r="A612" t="s">
        <v>92</v>
      </c>
      <c r="B612">
        <f>COUNTIF(PitRawData!$1:$1,DO_NOT_EDIT!A612)</f>
        <v>1</v>
      </c>
      <c r="C612">
        <f>MATCH(A612,PitRawData!$A$1:$AMK$1,0)</f>
        <v>589</v>
      </c>
      <c r="D612">
        <f>INDEX(PitRawData!$A$1:$AMK$3,3,MATCH(DO_NOT_EDIT!A612,PitRawData!$A$1:$AMK$1,0))</f>
        <v>0</v>
      </c>
      <c r="E612" t="s">
        <v>751</v>
      </c>
    </row>
    <row r="613" spans="1:5" x14ac:dyDescent="0.2">
      <c r="A613" t="s">
        <v>91</v>
      </c>
      <c r="B613">
        <f>COUNTIF(PitRawData!$1:$1,DO_NOT_EDIT!A613)</f>
        <v>1</v>
      </c>
      <c r="C613">
        <f>MATCH(A613,PitRawData!$A$1:$AMK$1,0)</f>
        <v>590</v>
      </c>
      <c r="D613">
        <f>INDEX(PitRawData!$A$1:$AMK$3,3,MATCH(DO_NOT_EDIT!A613,PitRawData!$A$1:$AMK$1,0))</f>
        <v>0</v>
      </c>
      <c r="E613" t="s">
        <v>751</v>
      </c>
    </row>
    <row r="614" spans="1:5" x14ac:dyDescent="0.2">
      <c r="A614" t="s">
        <v>90</v>
      </c>
      <c r="B614">
        <f>COUNTIF(PitRawData!$1:$1,DO_NOT_EDIT!A614)</f>
        <v>1</v>
      </c>
      <c r="C614">
        <f>MATCH(A614,PitRawData!$A$1:$AMK$1,0)</f>
        <v>591</v>
      </c>
      <c r="D614">
        <f>INDEX(PitRawData!$A$1:$AMK$3,3,MATCH(DO_NOT_EDIT!A614,PitRawData!$A$1:$AMK$1,0))</f>
        <v>1</v>
      </c>
      <c r="E614" t="s">
        <v>751</v>
      </c>
    </row>
    <row r="615" spans="1:5" x14ac:dyDescent="0.2">
      <c r="A615" t="s">
        <v>89</v>
      </c>
      <c r="B615">
        <f>COUNTIF(PitRawData!$1:$1,DO_NOT_EDIT!A615)</f>
        <v>1</v>
      </c>
      <c r="C615">
        <f>MATCH(A615,PitRawData!$A$1:$AMK$1,0)</f>
        <v>592</v>
      </c>
      <c r="D615">
        <f>INDEX(PitRawData!$A$1:$AMK$3,3,MATCH(DO_NOT_EDIT!A615,PitRawData!$A$1:$AMK$1,0))</f>
        <v>1</v>
      </c>
      <c r="E615" t="s">
        <v>751</v>
      </c>
    </row>
    <row r="616" spans="1:5" x14ac:dyDescent="0.2">
      <c r="A616" t="s">
        <v>88</v>
      </c>
      <c r="B616">
        <f>COUNTIF(PitRawData!$1:$1,DO_NOT_EDIT!A616)</f>
        <v>1</v>
      </c>
      <c r="C616">
        <f>MATCH(A616,PitRawData!$A$1:$AMK$1,0)</f>
        <v>593</v>
      </c>
      <c r="D616">
        <f>INDEX(PitRawData!$A$1:$AMK$3,3,MATCH(DO_NOT_EDIT!A616,PitRawData!$A$1:$AMK$1,0))</f>
        <v>0</v>
      </c>
      <c r="E616" t="s">
        <v>751</v>
      </c>
    </row>
    <row r="617" spans="1:5" x14ac:dyDescent="0.2">
      <c r="A617" t="s">
        <v>87</v>
      </c>
      <c r="B617">
        <f>COUNTIF(PitRawData!$1:$1,DO_NOT_EDIT!A617)</f>
        <v>1</v>
      </c>
      <c r="C617">
        <f>MATCH(A617,PitRawData!$A$1:$AMK$1,0)</f>
        <v>594</v>
      </c>
      <c r="D617">
        <f>INDEX(PitRawData!$A$1:$AMK$3,3,MATCH(DO_NOT_EDIT!A617,PitRawData!$A$1:$AMK$1,0))</f>
        <v>0</v>
      </c>
      <c r="E617" t="s">
        <v>751</v>
      </c>
    </row>
    <row r="618" spans="1:5" x14ac:dyDescent="0.2">
      <c r="A618" t="s">
        <v>86</v>
      </c>
      <c r="B618">
        <f>COUNTIF(PitRawData!$1:$1,DO_NOT_EDIT!A618)</f>
        <v>1</v>
      </c>
      <c r="C618">
        <f>MATCH(A618,PitRawData!$A$1:$AMK$1,0)</f>
        <v>595</v>
      </c>
      <c r="D618">
        <f>INDEX(PitRawData!$A$1:$AMK$3,3,MATCH(DO_NOT_EDIT!A618,PitRawData!$A$1:$AMK$1,0))</f>
        <v>0</v>
      </c>
      <c r="E618" t="s">
        <v>751</v>
      </c>
    </row>
    <row r="619" spans="1:5" x14ac:dyDescent="0.2">
      <c r="A619" t="s">
        <v>85</v>
      </c>
      <c r="B619">
        <f>COUNTIF(PitRawData!$1:$1,DO_NOT_EDIT!A619)</f>
        <v>1</v>
      </c>
      <c r="C619">
        <f>MATCH(A619,PitRawData!$A$1:$AMK$1,0)</f>
        <v>596</v>
      </c>
      <c r="D619">
        <f>INDEX(PitRawData!$A$1:$AMK$3,3,MATCH(DO_NOT_EDIT!A619,PitRawData!$A$1:$AMK$1,0))</f>
        <v>0</v>
      </c>
      <c r="E619" t="s">
        <v>751</v>
      </c>
    </row>
    <row r="620" spans="1:5" x14ac:dyDescent="0.2">
      <c r="A620" t="s">
        <v>84</v>
      </c>
      <c r="B620">
        <f>COUNTIF(PitRawData!$1:$1,DO_NOT_EDIT!A620)</f>
        <v>1</v>
      </c>
      <c r="C620">
        <f>MATCH(A620,PitRawData!$A$1:$AMK$1,0)</f>
        <v>597</v>
      </c>
      <c r="D620">
        <f>INDEX(PitRawData!$A$1:$AMK$3,3,MATCH(DO_NOT_EDIT!A620,PitRawData!$A$1:$AMK$1,0))</f>
        <v>1</v>
      </c>
      <c r="E620" t="s">
        <v>751</v>
      </c>
    </row>
    <row r="621" spans="1:5" x14ac:dyDescent="0.2">
      <c r="A621" t="s">
        <v>83</v>
      </c>
      <c r="B621">
        <f>COUNTIF(PitRawData!$1:$1,DO_NOT_EDIT!A621)</f>
        <v>1</v>
      </c>
      <c r="C621">
        <f>MATCH(A621,PitRawData!$A$1:$AMK$1,0)</f>
        <v>598</v>
      </c>
      <c r="D621">
        <f>INDEX(PitRawData!$A$1:$AMK$3,3,MATCH(DO_NOT_EDIT!A621,PitRawData!$A$1:$AMK$1,0))</f>
        <v>1</v>
      </c>
      <c r="E621" t="s">
        <v>751</v>
      </c>
    </row>
    <row r="622" spans="1:5" x14ac:dyDescent="0.2">
      <c r="A622" t="s">
        <v>82</v>
      </c>
      <c r="B622">
        <f>COUNTIF(PitRawData!$1:$1,DO_NOT_EDIT!A622)</f>
        <v>1</v>
      </c>
      <c r="C622">
        <f>MATCH(A622,PitRawData!$A$1:$AMK$1,0)</f>
        <v>599</v>
      </c>
      <c r="D622">
        <f>INDEX(PitRawData!$A$1:$AMK$3,3,MATCH(DO_NOT_EDIT!A622,PitRawData!$A$1:$AMK$1,0))</f>
        <v>0</v>
      </c>
      <c r="E622" t="s">
        <v>751</v>
      </c>
    </row>
    <row r="623" spans="1:5" x14ac:dyDescent="0.2">
      <c r="A623" t="s">
        <v>81</v>
      </c>
      <c r="B623">
        <f>COUNTIF(PitRawData!$1:$1,DO_NOT_EDIT!A623)</f>
        <v>1</v>
      </c>
      <c r="C623">
        <f>MATCH(A623,PitRawData!$A$1:$AMK$1,0)</f>
        <v>600</v>
      </c>
      <c r="D623">
        <f>INDEX(PitRawData!$A$1:$AMK$3,3,MATCH(DO_NOT_EDIT!A623,PitRawData!$A$1:$AMK$1,0))</f>
        <v>0</v>
      </c>
      <c r="E623" t="s">
        <v>751</v>
      </c>
    </row>
    <row r="624" spans="1:5" x14ac:dyDescent="0.2">
      <c r="A624" t="s">
        <v>80</v>
      </c>
      <c r="B624">
        <f>COUNTIF(PitRawData!$1:$1,DO_NOT_EDIT!A624)</f>
        <v>1</v>
      </c>
      <c r="C624">
        <f>MATCH(A624,PitRawData!$A$1:$AMK$1,0)</f>
        <v>601</v>
      </c>
      <c r="D624">
        <f>INDEX(PitRawData!$A$1:$AMK$3,3,MATCH(DO_NOT_EDIT!A624,PitRawData!$A$1:$AMK$1,0))</f>
        <v>0</v>
      </c>
      <c r="E624" t="s">
        <v>751</v>
      </c>
    </row>
    <row r="625" spans="1:5" x14ac:dyDescent="0.2">
      <c r="A625" t="s">
        <v>79</v>
      </c>
      <c r="B625">
        <f>COUNTIF(PitRawData!$1:$1,DO_NOT_EDIT!A625)</f>
        <v>1</v>
      </c>
      <c r="C625">
        <f>MATCH(A625,PitRawData!$A$1:$AMK$1,0)</f>
        <v>602</v>
      </c>
      <c r="D625">
        <f>INDEX(PitRawData!$A$1:$AMK$3,3,MATCH(DO_NOT_EDIT!A625,PitRawData!$A$1:$AMK$1,0))</f>
        <v>1</v>
      </c>
      <c r="E625" t="s">
        <v>751</v>
      </c>
    </row>
    <row r="626" spans="1:5" x14ac:dyDescent="0.2">
      <c r="A626" t="s">
        <v>78</v>
      </c>
      <c r="B626">
        <f>COUNTIF(PitRawData!$1:$1,DO_NOT_EDIT!A626)</f>
        <v>1</v>
      </c>
      <c r="C626">
        <f>MATCH(A626,PitRawData!$A$1:$AMK$1,0)</f>
        <v>603</v>
      </c>
      <c r="D626">
        <f>INDEX(PitRawData!$A$1:$AMK$3,3,MATCH(DO_NOT_EDIT!A626,PitRawData!$A$1:$AMK$1,0))</f>
        <v>99</v>
      </c>
      <c r="E626" t="s">
        <v>751</v>
      </c>
    </row>
    <row r="627" spans="1:5" x14ac:dyDescent="0.2">
      <c r="A627" t="s">
        <v>77</v>
      </c>
      <c r="B627">
        <f>COUNTIF(PitRawData!$1:$1,DO_NOT_EDIT!A627)</f>
        <v>1</v>
      </c>
      <c r="C627">
        <f>MATCH(A627,PitRawData!$A$1:$AMK$1,0)</f>
        <v>604</v>
      </c>
      <c r="D627" t="str">
        <f>INDEX(PitRawData!$A$1:$AMK$3,3,MATCH(DO_NOT_EDIT!A627,PitRawData!$A$1:$AMK$1,0))</f>
        <v>All homeless service providers were allowed to conduct a service-based count, but only about 35% chose to do one</v>
      </c>
      <c r="E627" t="s">
        <v>751</v>
      </c>
    </row>
    <row r="628" spans="1:5" x14ac:dyDescent="0.2">
      <c r="A628" t="s">
        <v>76</v>
      </c>
      <c r="B628">
        <f>COUNTIF(PitRawData!$1:$1,DO_NOT_EDIT!A628)</f>
        <v>1</v>
      </c>
      <c r="C628">
        <f>MATCH(A628,PitRawData!$A$1:$AMK$1,0)</f>
        <v>605</v>
      </c>
      <c r="D628">
        <f>INDEX(PitRawData!$A$1:$AMK$3,3,MATCH(DO_NOT_EDIT!A628,PitRawData!$A$1:$AMK$1,0))</f>
        <v>7</v>
      </c>
      <c r="E628" t="s">
        <v>751</v>
      </c>
    </row>
    <row r="629" spans="1:5" x14ac:dyDescent="0.2">
      <c r="A629" t="s">
        <v>75</v>
      </c>
      <c r="B629">
        <f>COUNTIF(PitRawData!$1:$1,DO_NOT_EDIT!A629)</f>
        <v>1</v>
      </c>
      <c r="C629">
        <f>MATCH(A629,PitRawData!$A$1:$AMK$1,0)</f>
        <v>606</v>
      </c>
      <c r="D629">
        <f>INDEX(PitRawData!$A$1:$AMK$3,3,MATCH(DO_NOT_EDIT!A629,PitRawData!$A$1:$AMK$1,0))</f>
        <v>0</v>
      </c>
      <c r="E629" t="s">
        <v>751</v>
      </c>
    </row>
    <row r="630" spans="1:5" x14ac:dyDescent="0.2">
      <c r="A630" t="s">
        <v>74</v>
      </c>
      <c r="B630">
        <f>COUNTIF(PitRawData!$1:$1,DO_NOT_EDIT!A630)</f>
        <v>1</v>
      </c>
      <c r="C630">
        <f>MATCH(A630,PitRawData!$A$1:$AMK$1,0)</f>
        <v>607</v>
      </c>
      <c r="D630">
        <f>INDEX(PitRawData!$A$1:$AMK$3,3,MATCH(DO_NOT_EDIT!A630,PitRawData!$A$1:$AMK$1,0))</f>
        <v>0</v>
      </c>
      <c r="E630" t="s">
        <v>751</v>
      </c>
    </row>
    <row r="631" spans="1:5" x14ac:dyDescent="0.2">
      <c r="A631" t="s">
        <v>73</v>
      </c>
      <c r="B631">
        <f>COUNTIF(PitRawData!$1:$1,DO_NOT_EDIT!A631)</f>
        <v>1</v>
      </c>
      <c r="C631">
        <f>MATCH(A631,PitRawData!$A$1:$AMK$1,0)</f>
        <v>608</v>
      </c>
      <c r="D631">
        <f>INDEX(PitRawData!$A$1:$AMK$3,3,MATCH(DO_NOT_EDIT!A631,PitRawData!$A$1:$AMK$1,0))</f>
        <v>0</v>
      </c>
      <c r="E631" t="s">
        <v>751</v>
      </c>
    </row>
    <row r="632" spans="1:5" x14ac:dyDescent="0.2">
      <c r="A632" t="s">
        <v>72</v>
      </c>
      <c r="B632">
        <f>COUNTIF(PitRawData!$1:$1,DO_NOT_EDIT!A632)</f>
        <v>1</v>
      </c>
      <c r="C632">
        <f>MATCH(A632,PitRawData!$A$1:$AMK$1,0)</f>
        <v>609</v>
      </c>
      <c r="D632">
        <f>INDEX(PitRawData!$A$1:$AMK$3,3,MATCH(DO_NOT_EDIT!A632,PitRawData!$A$1:$AMK$1,0))</f>
        <v>0</v>
      </c>
      <c r="E632" t="s">
        <v>751</v>
      </c>
    </row>
    <row r="633" spans="1:5" x14ac:dyDescent="0.2">
      <c r="A633" t="s">
        <v>71</v>
      </c>
      <c r="B633">
        <f>COUNTIF(PitRawData!$1:$1,DO_NOT_EDIT!A633)</f>
        <v>1</v>
      </c>
      <c r="C633">
        <f>MATCH(A633,PitRawData!$A$1:$AMK$1,0)</f>
        <v>610</v>
      </c>
      <c r="D633">
        <f>INDEX(PitRawData!$A$1:$AMK$3,3,MATCH(DO_NOT_EDIT!A633,PitRawData!$A$1:$AMK$1,0))</f>
        <v>0</v>
      </c>
      <c r="E633" t="s">
        <v>751</v>
      </c>
    </row>
    <row r="634" spans="1:5" x14ac:dyDescent="0.2">
      <c r="A634" t="s">
        <v>70</v>
      </c>
      <c r="B634">
        <f>COUNTIF(PitRawData!$1:$1,DO_NOT_EDIT!A634)</f>
        <v>1</v>
      </c>
      <c r="C634">
        <f>MATCH(A634,PitRawData!$A$1:$AMK$1,0)</f>
        <v>611</v>
      </c>
      <c r="D634">
        <f>INDEX(PitRawData!$A$1:$AMK$3,3,MATCH(DO_NOT_EDIT!A634,PitRawData!$A$1:$AMK$1,0))</f>
        <v>0</v>
      </c>
      <c r="E634" t="s">
        <v>751</v>
      </c>
    </row>
    <row r="635" spans="1:5" x14ac:dyDescent="0.2">
      <c r="A635" t="s">
        <v>69</v>
      </c>
      <c r="B635">
        <f>COUNTIF(PitRawData!$1:$1,DO_NOT_EDIT!A635)</f>
        <v>1</v>
      </c>
      <c r="C635">
        <f>MATCH(A635,PitRawData!$A$1:$AMK$1,0)</f>
        <v>612</v>
      </c>
      <c r="D635">
        <f>INDEX(PitRawData!$A$1:$AMK$3,3,MATCH(DO_NOT_EDIT!A635,PitRawData!$A$1:$AMK$1,0))</f>
        <v>0</v>
      </c>
      <c r="E635" t="s">
        <v>751</v>
      </c>
    </row>
    <row r="636" spans="1:5" x14ac:dyDescent="0.2">
      <c r="A636" t="s">
        <v>68</v>
      </c>
      <c r="B636">
        <f>COUNTIF(PitRawData!$1:$1,DO_NOT_EDIT!A636)</f>
        <v>1</v>
      </c>
      <c r="C636">
        <f>MATCH(A636,PitRawData!$A$1:$AMK$1,0)</f>
        <v>613</v>
      </c>
      <c r="D636">
        <f>INDEX(PitRawData!$A$1:$AMK$3,3,MATCH(DO_NOT_EDIT!A636,PitRawData!$A$1:$AMK$1,0))</f>
        <v>0</v>
      </c>
      <c r="E636" t="s">
        <v>751</v>
      </c>
    </row>
    <row r="637" spans="1:5" x14ac:dyDescent="0.2">
      <c r="A637" t="s">
        <v>67</v>
      </c>
      <c r="B637">
        <f>COUNTIF(PitRawData!$1:$1,DO_NOT_EDIT!A637)</f>
        <v>1</v>
      </c>
      <c r="C637">
        <f>MATCH(A637,PitRawData!$A$1:$AMK$1,0)</f>
        <v>614</v>
      </c>
      <c r="D637">
        <f>INDEX(PitRawData!$A$1:$AMK$3,3,MATCH(DO_NOT_EDIT!A637,PitRawData!$A$1:$AMK$1,0))</f>
        <v>0</v>
      </c>
      <c r="E637" t="s">
        <v>751</v>
      </c>
    </row>
    <row r="638" spans="1:5" x14ac:dyDescent="0.2">
      <c r="A638" t="s">
        <v>66</v>
      </c>
      <c r="B638">
        <f>COUNTIF(PitRawData!$1:$1,DO_NOT_EDIT!A638)</f>
        <v>1</v>
      </c>
      <c r="C638">
        <f>MATCH(A638,PitRawData!$A$1:$AMK$1,0)</f>
        <v>615</v>
      </c>
      <c r="D638">
        <f>INDEX(PitRawData!$A$1:$AMK$3,3,MATCH(DO_NOT_EDIT!A638,PitRawData!$A$1:$AMK$1,0))</f>
        <v>0</v>
      </c>
      <c r="E638" t="s">
        <v>751</v>
      </c>
    </row>
    <row r="639" spans="1:5" x14ac:dyDescent="0.2">
      <c r="A639" t="s">
        <v>65</v>
      </c>
      <c r="B639">
        <f>COUNTIF(PitRawData!$1:$1,DO_NOT_EDIT!A639)</f>
        <v>1</v>
      </c>
      <c r="C639">
        <f>MATCH(A639,PitRawData!$A$1:$AMK$1,0)</f>
        <v>616</v>
      </c>
      <c r="D639">
        <f>INDEX(PitRawData!$A$1:$AMK$3,3,MATCH(DO_NOT_EDIT!A639,PitRawData!$A$1:$AMK$1,0))</f>
        <v>1</v>
      </c>
      <c r="E639" t="s">
        <v>751</v>
      </c>
    </row>
    <row r="640" spans="1:5" x14ac:dyDescent="0.2">
      <c r="A640" t="s">
        <v>64</v>
      </c>
      <c r="B640">
        <f>COUNTIF(PitRawData!$1:$1,DO_NOT_EDIT!A640)</f>
        <v>1</v>
      </c>
      <c r="C640">
        <f>MATCH(A640,PitRawData!$A$1:$AMK$1,0)</f>
        <v>617</v>
      </c>
      <c r="D640" t="str">
        <f>INDEX(PitRawData!$A$1:$AMK$3,3,MATCH(DO_NOT_EDIT!A640,PitRawData!$A$1:$AMK$1,0))</f>
        <v>OH-507 contracted with Simtech Solutions to use their technology for sampling and extrapolation</v>
      </c>
      <c r="E640" t="s">
        <v>751</v>
      </c>
    </row>
    <row r="641" spans="1:5" x14ac:dyDescent="0.2">
      <c r="A641" t="s">
        <v>63</v>
      </c>
      <c r="B641">
        <f>COUNTIF(PitRawData!$1:$1,DO_NOT_EDIT!A641)</f>
        <v>1</v>
      </c>
      <c r="C641">
        <f>MATCH(A641,PitRawData!$A$1:$AMK$1,0)</f>
        <v>618</v>
      </c>
      <c r="D641">
        <f>INDEX(PitRawData!$A$1:$AMK$3,3,MATCH(DO_NOT_EDIT!A641,PitRawData!$A$1:$AMK$1,0))</f>
        <v>0</v>
      </c>
      <c r="E641" t="s">
        <v>751</v>
      </c>
    </row>
    <row r="642" spans="1:5" x14ac:dyDescent="0.2">
      <c r="A642" t="s">
        <v>62</v>
      </c>
      <c r="B642">
        <f>COUNTIF(PitRawData!$1:$1,DO_NOT_EDIT!A642)</f>
        <v>1</v>
      </c>
      <c r="C642">
        <f>MATCH(A642,PitRawData!$A$1:$AMK$1,0)</f>
        <v>619</v>
      </c>
      <c r="D642">
        <f>INDEX(PitRawData!$A$1:$AMK$3,3,MATCH(DO_NOT_EDIT!A642,PitRawData!$A$1:$AMK$1,0))</f>
        <v>1</v>
      </c>
      <c r="E642" t="s">
        <v>751</v>
      </c>
    </row>
    <row r="643" spans="1:5" x14ac:dyDescent="0.2">
      <c r="A643" t="s">
        <v>61</v>
      </c>
      <c r="B643">
        <f>COUNTIF(PitRawData!$1:$1,DO_NOT_EDIT!A643)</f>
        <v>1</v>
      </c>
      <c r="C643">
        <f>MATCH(A643,PitRawData!$A$1:$AMK$1,0)</f>
        <v>620</v>
      </c>
      <c r="D643">
        <f>INDEX(PitRawData!$A$1:$AMK$3,3,MATCH(DO_NOT_EDIT!A643,PitRawData!$A$1:$AMK$1,0))</f>
        <v>1</v>
      </c>
      <c r="E643" t="s">
        <v>751</v>
      </c>
    </row>
    <row r="644" spans="1:5" x14ac:dyDescent="0.2">
      <c r="A644" t="s">
        <v>60</v>
      </c>
      <c r="B644">
        <f>COUNTIF(PitRawData!$1:$1,DO_NOT_EDIT!A644)</f>
        <v>1</v>
      </c>
      <c r="C644">
        <f>MATCH(A644,PitRawData!$A$1:$AMK$1,0)</f>
        <v>621</v>
      </c>
      <c r="D644">
        <f>INDEX(PitRawData!$A$1:$AMK$3,3,MATCH(DO_NOT_EDIT!A644,PitRawData!$A$1:$AMK$1,0))</f>
        <v>1</v>
      </c>
      <c r="E644" t="s">
        <v>751</v>
      </c>
    </row>
    <row r="645" spans="1:5" x14ac:dyDescent="0.2">
      <c r="A645" t="s">
        <v>59</v>
      </c>
      <c r="B645">
        <f>COUNTIF(PitRawData!$1:$1,DO_NOT_EDIT!A645)</f>
        <v>1</v>
      </c>
      <c r="C645">
        <f>MATCH(A645,PitRawData!$A$1:$AMK$1,0)</f>
        <v>622</v>
      </c>
      <c r="D645">
        <f>INDEX(PitRawData!$A$1:$AMK$3,3,MATCH(DO_NOT_EDIT!A645,PitRawData!$A$1:$AMK$1,0))</f>
        <v>1</v>
      </c>
      <c r="E645" t="s">
        <v>751</v>
      </c>
    </row>
    <row r="646" spans="1:5" x14ac:dyDescent="0.2">
      <c r="A646" t="s">
        <v>58</v>
      </c>
      <c r="B646">
        <f>COUNTIF(PitRawData!$1:$1,DO_NOT_EDIT!A646)</f>
        <v>1</v>
      </c>
      <c r="C646">
        <f>MATCH(A646,PitRawData!$A$1:$AMK$1,0)</f>
        <v>623</v>
      </c>
      <c r="D646">
        <f>INDEX(PitRawData!$A$1:$AMK$3,3,MATCH(DO_NOT_EDIT!A646,PitRawData!$A$1:$AMK$1,0))</f>
        <v>0</v>
      </c>
      <c r="E646" t="s">
        <v>751</v>
      </c>
    </row>
    <row r="647" spans="1:5" x14ac:dyDescent="0.2">
      <c r="A647" t="s">
        <v>57</v>
      </c>
      <c r="B647">
        <f>COUNTIF(PitRawData!$1:$1,DO_NOT_EDIT!A647)</f>
        <v>1</v>
      </c>
      <c r="C647">
        <f>MATCH(A647,PitRawData!$A$1:$AMK$1,0)</f>
        <v>624</v>
      </c>
      <c r="D647">
        <f>INDEX(PitRawData!$A$1:$AMK$3,3,MATCH(DO_NOT_EDIT!A647,PitRawData!$A$1:$AMK$1,0))</f>
        <v>0</v>
      </c>
      <c r="E647" t="s">
        <v>751</v>
      </c>
    </row>
    <row r="648" spans="1:5" x14ac:dyDescent="0.2">
      <c r="A648" t="s">
        <v>56</v>
      </c>
      <c r="B648">
        <f>COUNTIF(PitRawData!$1:$1,DO_NOT_EDIT!A648)</f>
        <v>1</v>
      </c>
      <c r="C648">
        <f>MATCH(A648,PitRawData!$A$1:$AMK$1,0)</f>
        <v>625</v>
      </c>
      <c r="D648">
        <f>INDEX(PitRawData!$A$1:$AMK$3,3,MATCH(DO_NOT_EDIT!A648,PitRawData!$A$1:$AMK$1,0))</f>
        <v>0</v>
      </c>
      <c r="E648" t="s">
        <v>751</v>
      </c>
    </row>
    <row r="649" spans="1:5" x14ac:dyDescent="0.2">
      <c r="A649" t="s">
        <v>55</v>
      </c>
      <c r="B649">
        <f>COUNTIF(PitRawData!$1:$1,DO_NOT_EDIT!A649)</f>
        <v>1</v>
      </c>
      <c r="C649">
        <f>MATCH(A649,PitRawData!$A$1:$AMK$1,0)</f>
        <v>626</v>
      </c>
      <c r="D649">
        <f>INDEX(PitRawData!$A$1:$AMK$3,3,MATCH(DO_NOT_EDIT!A649,PitRawData!$A$1:$AMK$1,0))</f>
        <v>1</v>
      </c>
      <c r="E649" t="s">
        <v>751</v>
      </c>
    </row>
    <row r="650" spans="1:5" x14ac:dyDescent="0.2">
      <c r="A650" t="s">
        <v>54</v>
      </c>
      <c r="B650">
        <f>COUNTIF(PitRawData!$1:$1,DO_NOT_EDIT!A650)</f>
        <v>1</v>
      </c>
      <c r="C650">
        <f>MATCH(A650,PitRawData!$A$1:$AMK$1,0)</f>
        <v>627</v>
      </c>
      <c r="D650" t="str">
        <f>INDEX(PitRawData!$A$1:$AMK$3,3,MATCH(DO_NOT_EDIT!A650,PitRawData!$A$1:$AMK$1,0))</f>
        <v>In 2024, OH-507 updated Known Locations/census tracts of where people experiencing unsheltered homelessness might be found on the night of the PIT. These Known Locations were then updated and converted to high probability areas for the purposes of sampling on the night of the count.</v>
      </c>
      <c r="E650" t="s">
        <v>751</v>
      </c>
    </row>
    <row r="651" spans="1:5" x14ac:dyDescent="0.2">
      <c r="A651" t="s">
        <v>53</v>
      </c>
      <c r="B651">
        <f>COUNTIF(PitRawData!$1:$1,DO_NOT_EDIT!A651)</f>
        <v>1</v>
      </c>
      <c r="C651">
        <f>MATCH(A651,PitRawData!$A$1:$AMK$1,0)</f>
        <v>628</v>
      </c>
      <c r="D651">
        <f>INDEX(PitRawData!$A$1:$AMK$3,3,MATCH(DO_NOT_EDIT!A651,PitRawData!$A$1:$AMK$1,0))</f>
        <v>0</v>
      </c>
      <c r="E651" t="s">
        <v>751</v>
      </c>
    </row>
    <row r="652" spans="1:5" x14ac:dyDescent="0.2">
      <c r="A652" t="s">
        <v>52</v>
      </c>
      <c r="B652">
        <f>COUNTIF(PitRawData!$1:$1,DO_NOT_EDIT!A652)</f>
        <v>1</v>
      </c>
      <c r="C652">
        <f>MATCH(A652,PitRawData!$A$1:$AMK$1,0)</f>
        <v>629</v>
      </c>
      <c r="D652">
        <f>INDEX(PitRawData!$A$1:$AMK$3,3,MATCH(DO_NOT_EDIT!A652,PitRawData!$A$1:$AMK$1,0))</f>
        <v>0</v>
      </c>
      <c r="E652" t="s">
        <v>751</v>
      </c>
    </row>
    <row r="653" spans="1:5" x14ac:dyDescent="0.2">
      <c r="A653" t="s">
        <v>51</v>
      </c>
      <c r="B653">
        <f>COUNTIF(PitRawData!$1:$1,DO_NOT_EDIT!A653)</f>
        <v>1</v>
      </c>
      <c r="C653">
        <f>MATCH(A653,PitRawData!$A$1:$AMK$1,0)</f>
        <v>630</v>
      </c>
      <c r="D653">
        <f>INDEX(PitRawData!$A$1:$AMK$3,3,MATCH(DO_NOT_EDIT!A653,PitRawData!$A$1:$AMK$1,0))</f>
        <v>0</v>
      </c>
      <c r="E653" t="s">
        <v>751</v>
      </c>
    </row>
    <row r="654" spans="1:5" x14ac:dyDescent="0.2">
      <c r="A654" t="s">
        <v>50</v>
      </c>
      <c r="B654">
        <f>COUNTIF(PitRawData!$1:$1,DO_NOT_EDIT!A654)</f>
        <v>1</v>
      </c>
      <c r="C654">
        <f>MATCH(A654,PitRawData!$A$1:$AMK$1,0)</f>
        <v>631</v>
      </c>
      <c r="D654">
        <f>INDEX(PitRawData!$A$1:$AMK$3,3,MATCH(DO_NOT_EDIT!A654,PitRawData!$A$1:$AMK$1,0))</f>
        <v>0</v>
      </c>
      <c r="E654" t="s">
        <v>751</v>
      </c>
    </row>
    <row r="655" spans="1:5" x14ac:dyDescent="0.2">
      <c r="A655" t="s">
        <v>49</v>
      </c>
      <c r="B655">
        <f>COUNTIF(PitRawData!$1:$1,DO_NOT_EDIT!A655)</f>
        <v>1</v>
      </c>
      <c r="C655">
        <f>MATCH(A655,PitRawData!$A$1:$AMK$1,0)</f>
        <v>632</v>
      </c>
      <c r="D655">
        <f>INDEX(PitRawData!$A$1:$AMK$3,3,MATCH(DO_NOT_EDIT!A655,PitRawData!$A$1:$AMK$1,0))</f>
        <v>0</v>
      </c>
      <c r="E655" t="s">
        <v>751</v>
      </c>
    </row>
    <row r="656" spans="1:5" x14ac:dyDescent="0.2">
      <c r="A656" t="s">
        <v>48</v>
      </c>
      <c r="B656">
        <f>COUNTIF(PitRawData!$1:$1,DO_NOT_EDIT!A656)</f>
        <v>1</v>
      </c>
      <c r="C656">
        <f>MATCH(A656,PitRawData!$A$1:$AMK$1,0)</f>
        <v>633</v>
      </c>
      <c r="D656">
        <f>INDEX(PitRawData!$A$1:$AMK$3,3,MATCH(DO_NOT_EDIT!A656,PitRawData!$A$1:$AMK$1,0))</f>
        <v>0</v>
      </c>
      <c r="E656" t="s">
        <v>751</v>
      </c>
    </row>
    <row r="657" spans="1:5" x14ac:dyDescent="0.2">
      <c r="A657" t="s">
        <v>47</v>
      </c>
      <c r="B657">
        <f>COUNTIF(PitRawData!$1:$1,DO_NOT_EDIT!A657)</f>
        <v>1</v>
      </c>
      <c r="C657">
        <f>MATCH(A657,PitRawData!$A$1:$AMK$1,0)</f>
        <v>634</v>
      </c>
      <c r="D657">
        <f>INDEX(PitRawData!$A$1:$AMK$3,3,MATCH(DO_NOT_EDIT!A657,PitRawData!$A$1:$AMK$1,0))</f>
        <v>0</v>
      </c>
      <c r="E657" t="s">
        <v>751</v>
      </c>
    </row>
    <row r="658" spans="1:5" x14ac:dyDescent="0.2">
      <c r="A658" t="s">
        <v>46</v>
      </c>
      <c r="B658">
        <f>COUNTIF(PitRawData!$1:$1,DO_NOT_EDIT!A658)</f>
        <v>1</v>
      </c>
      <c r="C658">
        <f>MATCH(A658,PitRawData!$A$1:$AMK$1,0)</f>
        <v>635</v>
      </c>
      <c r="D658">
        <f>INDEX(PitRawData!$A$1:$AMK$3,3,MATCH(DO_NOT_EDIT!A658,PitRawData!$A$1:$AMK$1,0))</f>
        <v>0</v>
      </c>
      <c r="E658" t="s">
        <v>751</v>
      </c>
    </row>
    <row r="659" spans="1:5" x14ac:dyDescent="0.2">
      <c r="A659" t="s">
        <v>45</v>
      </c>
      <c r="B659">
        <f>COUNTIF(PitRawData!$1:$1,DO_NOT_EDIT!A659)</f>
        <v>1</v>
      </c>
      <c r="C659">
        <f>MATCH(A659,PitRawData!$A$1:$AMK$1,0)</f>
        <v>636</v>
      </c>
      <c r="D659">
        <f>INDEX(PitRawData!$A$1:$AMK$3,3,MATCH(DO_NOT_EDIT!A659,PitRawData!$A$1:$AMK$1,0))</f>
        <v>0</v>
      </c>
      <c r="E659" t="s">
        <v>751</v>
      </c>
    </row>
    <row r="660" spans="1:5" x14ac:dyDescent="0.2">
      <c r="A660" t="s">
        <v>44</v>
      </c>
      <c r="B660">
        <f>COUNTIF(PitRawData!$1:$1,DO_NOT_EDIT!A660)</f>
        <v>1</v>
      </c>
      <c r="C660">
        <f>MATCH(A660,PitRawData!$A$1:$AMK$1,0)</f>
        <v>637</v>
      </c>
      <c r="D660">
        <f>INDEX(PitRawData!$A$1:$AMK$3,3,MATCH(DO_NOT_EDIT!A660,PitRawData!$A$1:$AMK$1,0))</f>
        <v>1</v>
      </c>
      <c r="E660" t="s">
        <v>751</v>
      </c>
    </row>
    <row r="661" spans="1:5" x14ac:dyDescent="0.2">
      <c r="A661" t="s">
        <v>43</v>
      </c>
      <c r="B661">
        <f>COUNTIF(PitRawData!$1:$1,DO_NOT_EDIT!A661)</f>
        <v>1</v>
      </c>
      <c r="C661">
        <f>MATCH(A661,PitRawData!$A$1:$AMK$1,0)</f>
        <v>638</v>
      </c>
      <c r="D661" t="str">
        <f>INDEX(PitRawData!$A$1:$AMK$3,3,MATCH(DO_NOT_EDIT!A661,PitRawData!$A$1:$AMK$1,0))</f>
        <v>In 2024, OH-507 had several new PIT count leads within various counties. This was the first year these leads planned and coordinated the count for their community.</v>
      </c>
      <c r="E661" t="s">
        <v>751</v>
      </c>
    </row>
    <row r="662" spans="1:5" x14ac:dyDescent="0.2">
      <c r="A662" t="s">
        <v>42</v>
      </c>
      <c r="B662">
        <f>COUNTIF(PitRawData!$1:$1,DO_NOT_EDIT!A662)</f>
        <v>1</v>
      </c>
      <c r="C662">
        <f>MATCH(A662,PitRawData!$A$1:$AMK$1,0)</f>
        <v>639</v>
      </c>
      <c r="D662">
        <f>INDEX(PitRawData!$A$1:$AMK$3,3,MATCH(DO_NOT_EDIT!A662,PitRawData!$A$1:$AMK$1,0))</f>
        <v>0</v>
      </c>
      <c r="E662" t="s">
        <v>751</v>
      </c>
    </row>
    <row r="663" spans="1:5" x14ac:dyDescent="0.2">
      <c r="A663" t="s">
        <v>41</v>
      </c>
      <c r="B663">
        <f>COUNTIF(PitRawData!$1:$1,DO_NOT_EDIT!A663)</f>
        <v>1</v>
      </c>
      <c r="C663">
        <f>MATCH(A663,PitRawData!$A$1:$AMK$1,0)</f>
        <v>640</v>
      </c>
      <c r="D663">
        <f>INDEX(PitRawData!$A$1:$AMK$3,3,MATCH(DO_NOT_EDIT!A663,PitRawData!$A$1:$AMK$1,0))</f>
        <v>0</v>
      </c>
      <c r="E663" t="s">
        <v>751</v>
      </c>
    </row>
    <row r="664" spans="1:5" x14ac:dyDescent="0.2">
      <c r="A664" t="s">
        <v>40</v>
      </c>
      <c r="B664">
        <f>COUNTIF(PitRawData!$1:$1,DO_NOT_EDIT!A664)</f>
        <v>1</v>
      </c>
      <c r="C664">
        <f>MATCH(A664,PitRawData!$A$1:$AMK$1,0)</f>
        <v>641</v>
      </c>
      <c r="D664">
        <f>INDEX(PitRawData!$A$1:$AMK$3,3,MATCH(DO_NOT_EDIT!A664,PitRawData!$A$1:$AMK$1,0))</f>
        <v>0</v>
      </c>
      <c r="E664" t="s">
        <v>751</v>
      </c>
    </row>
    <row r="665" spans="1:5" x14ac:dyDescent="0.2">
      <c r="A665" t="s">
        <v>39</v>
      </c>
      <c r="B665">
        <f>COUNTIF(PitRawData!$1:$1,DO_NOT_EDIT!A665)</f>
        <v>1</v>
      </c>
      <c r="C665">
        <f>MATCH(A665,PitRawData!$A$1:$AMK$1,0)</f>
        <v>642</v>
      </c>
      <c r="D665">
        <f>INDEX(PitRawData!$A$1:$AMK$3,3,MATCH(DO_NOT_EDIT!A665,PitRawData!$A$1:$AMK$1,0))</f>
        <v>0</v>
      </c>
      <c r="E665" t="s">
        <v>751</v>
      </c>
    </row>
    <row r="666" spans="1:5" x14ac:dyDescent="0.2">
      <c r="A666" t="s">
        <v>38</v>
      </c>
      <c r="B666">
        <f>COUNTIF(PitRawData!$1:$1,DO_NOT_EDIT!A666)</f>
        <v>1</v>
      </c>
      <c r="C666">
        <f>MATCH(A666,PitRawData!$A$1:$AMK$1,0)</f>
        <v>643</v>
      </c>
      <c r="D666">
        <f>INDEX(PitRawData!$A$1:$AMK$3,3,MATCH(DO_NOT_EDIT!A666,PitRawData!$A$1:$AMK$1,0))</f>
        <v>0</v>
      </c>
      <c r="E666" t="s">
        <v>751</v>
      </c>
    </row>
    <row r="667" spans="1:5" x14ac:dyDescent="0.2">
      <c r="A667" t="s">
        <v>37</v>
      </c>
      <c r="B667">
        <f>COUNTIF(PitRawData!$1:$1,DO_NOT_EDIT!A667)</f>
        <v>1</v>
      </c>
      <c r="C667">
        <f>MATCH(A667,PitRawData!$A$1:$AMK$1,0)</f>
        <v>644</v>
      </c>
      <c r="D667">
        <f>INDEX(PitRawData!$A$1:$AMK$3,3,MATCH(DO_NOT_EDIT!A667,PitRawData!$A$1:$AMK$1,0))</f>
        <v>0</v>
      </c>
      <c r="E667" t="s">
        <v>751</v>
      </c>
    </row>
    <row r="668" spans="1:5" x14ac:dyDescent="0.2">
      <c r="A668" t="s">
        <v>36</v>
      </c>
      <c r="B668">
        <f>COUNTIF(PitRawData!$1:$1,DO_NOT_EDIT!A668)</f>
        <v>1</v>
      </c>
      <c r="C668">
        <f>MATCH(A668,PitRawData!$A$1:$AMK$1,0)</f>
        <v>645</v>
      </c>
      <c r="D668">
        <f>INDEX(PitRawData!$A$1:$AMK$3,3,MATCH(DO_NOT_EDIT!A668,PitRawData!$A$1:$AMK$1,0))</f>
        <v>0</v>
      </c>
      <c r="E668" t="s">
        <v>751</v>
      </c>
    </row>
    <row r="669" spans="1:5" x14ac:dyDescent="0.2">
      <c r="A669" t="s">
        <v>35</v>
      </c>
      <c r="B669">
        <f>COUNTIF(PitRawData!$1:$1,DO_NOT_EDIT!A669)</f>
        <v>1</v>
      </c>
      <c r="C669">
        <f>MATCH(A669,PitRawData!$A$1:$AMK$1,0)</f>
        <v>646</v>
      </c>
      <c r="D669">
        <f>INDEX(PitRawData!$A$1:$AMK$3,3,MATCH(DO_NOT_EDIT!A669,PitRawData!$A$1:$AMK$1,0))</f>
        <v>0</v>
      </c>
      <c r="E669" t="s">
        <v>751</v>
      </c>
    </row>
    <row r="670" spans="1:5" x14ac:dyDescent="0.2">
      <c r="A670" t="s">
        <v>34</v>
      </c>
      <c r="B670">
        <f>COUNTIF(PitRawData!$1:$1,DO_NOT_EDIT!A670)</f>
        <v>1</v>
      </c>
      <c r="C670">
        <f>MATCH(A670,PitRawData!$A$1:$AMK$1,0)</f>
        <v>647</v>
      </c>
      <c r="D670">
        <f>INDEX(PitRawData!$A$1:$AMK$3,3,MATCH(DO_NOT_EDIT!A670,PitRawData!$A$1:$AMK$1,0))</f>
        <v>0</v>
      </c>
      <c r="E670" t="s">
        <v>751</v>
      </c>
    </row>
    <row r="671" spans="1:5" x14ac:dyDescent="0.2">
      <c r="A671" t="s">
        <v>33</v>
      </c>
      <c r="B671">
        <f>COUNTIF(PitRawData!$1:$1,DO_NOT_EDIT!A671)</f>
        <v>1</v>
      </c>
      <c r="C671">
        <f>MATCH(A671,PitRawData!$A$1:$AMK$1,0)</f>
        <v>648</v>
      </c>
      <c r="D671" t="str">
        <f>INDEX(PitRawData!$A$1:$AMK$3,3,MATCH(DO_NOT_EDIT!A671,PitRawData!$A$1:$AMK$1,0))</f>
        <v>Ultimately, OH-507 only saw a 38 person increase in unsheltered homelessness across our 80 county CoC. This minor increase is likely due to the continued lack of affordable housing and competitive rental market. Additionally, as mentioned above, OH-507 had several new local PIT count leads that helped plan and implement the PIT count at the local level. These leaders assisted in updating Known Locations to help inform our sampling approach.</v>
      </c>
      <c r="E671" t="s">
        <v>751</v>
      </c>
    </row>
  </sheetData>
  <sheetProtection algorithmName="SHA-512" hashValue="b1jT09sYn57REWNnz5As5y1ZPqCvim0xOf8+yFA005/zA0ecQHBcL2r+nyPsHWdU2OJkupQx0I6BCyV3tlzdhg==" saltValue="L8wsTmfLGcUhoSOXKhUDPQ==" spinCount="100000" sheet="1" objects="1" scenarios="1"/>
  <conditionalFormatting sqref="B7:B9">
    <cfRule type="cellIs" dxfId="5" priority="1" operator="equal">
      <formula>FALSE</formula>
    </cfRule>
    <cfRule type="cellIs" dxfId="4" priority="2" operator="equal">
      <formula>TRUE</formula>
    </cfRule>
  </conditionalFormatting>
  <conditionalFormatting sqref="B16">
    <cfRule type="cellIs" dxfId="3" priority="6" operator="equal">
      <formula>FALSE</formula>
    </cfRule>
    <cfRule type="cellIs" dxfId="2" priority="7" operator="equal">
      <formula>TRUE</formula>
    </cfRule>
  </conditionalFormatting>
  <conditionalFormatting sqref="B19">
    <cfRule type="cellIs" dxfId="1" priority="4" operator="equal">
      <formula>FALSE</formula>
    </cfRule>
    <cfRule type="cellIs" dxfId="0" priority="5" operator="equal">
      <formula>TRUE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7AC8-2A52-4B4C-8598-8299757837ED}">
  <sheetPr codeName="Sheet1"/>
  <dimension ref="A1:I42"/>
  <sheetViews>
    <sheetView zoomScaleNormal="100" workbookViewId="0">
      <selection activeCell="A4" sqref="A4"/>
    </sheetView>
  </sheetViews>
  <sheetFormatPr baseColWidth="10" defaultColWidth="0" defaultRowHeight="15" zeroHeight="1" x14ac:dyDescent="0.2"/>
  <cols>
    <col min="1" max="1" width="62.6640625" style="6" customWidth="1"/>
    <col min="2" max="6" width="12.6640625" style="6" customWidth="1"/>
    <col min="7" max="9" width="39.6640625" style="6" hidden="1" customWidth="1"/>
    <col min="10" max="16384" width="9.1640625" style="6" hidden="1"/>
  </cols>
  <sheetData>
    <row r="1" spans="1:9" ht="21" customHeight="1" x14ac:dyDescent="0.2">
      <c r="A1" s="38" t="s">
        <v>725</v>
      </c>
      <c r="B1" s="45"/>
      <c r="C1" s="45"/>
      <c r="D1" s="45"/>
      <c r="E1" s="45"/>
      <c r="F1" s="45"/>
    </row>
    <row r="2" spans="1:9" ht="18" customHeight="1" x14ac:dyDescent="0.2">
      <c r="A2" s="44" t="str">
        <f>HeadingLine2</f>
        <v>OH-507: Ohio Balance of State CoC</v>
      </c>
      <c r="B2" s="45"/>
      <c r="C2" s="45"/>
      <c r="D2" s="45"/>
      <c r="E2" s="45"/>
      <c r="F2" s="45"/>
    </row>
    <row r="3" spans="1:9" ht="18" customHeight="1" x14ac:dyDescent="0.2">
      <c r="A3" s="44" t="str">
        <f>HeadingLine3</f>
        <v>Date of PIT Count: 1/23/24</v>
      </c>
      <c r="B3" s="45"/>
      <c r="C3" s="45"/>
      <c r="D3" s="45"/>
      <c r="E3" s="45"/>
      <c r="F3" s="45"/>
    </row>
    <row r="4" spans="1:9" ht="18" customHeight="1" x14ac:dyDescent="0.2">
      <c r="A4" s="44" t="str">
        <f>HeadingLine4</f>
        <v>PIT Count Type: Sheltered and Unsheltered Count</v>
      </c>
      <c r="B4" s="45"/>
      <c r="C4" s="45"/>
      <c r="D4" s="45"/>
      <c r="E4" s="45"/>
      <c r="F4" s="45"/>
    </row>
    <row r="5" spans="1:9" ht="18" customHeight="1" x14ac:dyDescent="0.2">
      <c r="A5" s="40"/>
      <c r="B5" s="41"/>
      <c r="C5" s="36"/>
      <c r="D5" s="36"/>
      <c r="E5" s="36"/>
      <c r="F5" s="36"/>
    </row>
    <row r="6" spans="1:9" ht="18" customHeight="1" x14ac:dyDescent="0.25">
      <c r="A6" s="46" t="s">
        <v>692</v>
      </c>
      <c r="B6" s="36"/>
      <c r="C6" s="36"/>
      <c r="D6" s="36"/>
      <c r="E6" s="36"/>
      <c r="F6" s="36"/>
    </row>
    <row r="7" spans="1:9" ht="15" customHeight="1" x14ac:dyDescent="0.2">
      <c r="A7" s="1"/>
      <c r="B7" s="36"/>
      <c r="C7" s="36"/>
      <c r="D7" s="36"/>
      <c r="E7" s="36"/>
      <c r="F7" s="36"/>
    </row>
    <row r="8" spans="1:9" ht="21" customHeight="1" x14ac:dyDescent="0.2">
      <c r="B8" s="2" t="s">
        <v>4</v>
      </c>
      <c r="C8" s="2"/>
      <c r="D8" s="3" t="s">
        <v>5</v>
      </c>
      <c r="E8" s="2" t="s">
        <v>2</v>
      </c>
      <c r="F8" s="22"/>
    </row>
    <row r="9" spans="1:9" ht="18" customHeight="1" x14ac:dyDescent="0.2">
      <c r="A9" s="47" t="s">
        <v>3</v>
      </c>
      <c r="B9" s="4" t="s">
        <v>0</v>
      </c>
      <c r="C9" s="4" t="s">
        <v>1</v>
      </c>
      <c r="D9" s="2"/>
      <c r="E9" s="2"/>
      <c r="F9" s="37"/>
    </row>
    <row r="10" spans="1:9" ht="15" customHeight="1" x14ac:dyDescent="0.2">
      <c r="A10" s="7" t="s">
        <v>6</v>
      </c>
      <c r="B10" s="27">
        <f>IFERROR(INDEX(PitRawData!$A$1:$AMK$3,3,MATCH(G10,PitRawData!$A$1:$AMK$1,0)),"NO DATA")</f>
        <v>277</v>
      </c>
      <c r="C10" s="27">
        <f>IFERROR(INDEX(PitRawData!$A$1:$AMK$3,3,MATCH(H10,PitRawData!$A$1:$AMK$1,0)),"NO DATA")</f>
        <v>69</v>
      </c>
      <c r="D10" s="27">
        <f>IFERROR(INDEX(PitRawData!$A$1:$AMK$3,3,MATCH(I10,PitRawData!$A$1:$AMK$1,0)),"NO DATA")</f>
        <v>27</v>
      </c>
      <c r="E10" s="29">
        <f t="shared" ref="E10:E18" si="0">SUM(B10:D10)</f>
        <v>373</v>
      </c>
      <c r="F10" s="37"/>
      <c r="G10" s="6" t="s">
        <v>672</v>
      </c>
      <c r="H10" s="6" t="s">
        <v>647</v>
      </c>
      <c r="I10" s="6" t="s">
        <v>624</v>
      </c>
    </row>
    <row r="11" spans="1:9" ht="15" customHeight="1" x14ac:dyDescent="0.2">
      <c r="A11" s="7" t="s">
        <v>7</v>
      </c>
      <c r="B11" s="30">
        <f>SUM(B12:B18)</f>
        <v>891</v>
      </c>
      <c r="C11" s="30">
        <f t="shared" ref="C11:D11" si="1">SUM(C12:C18)</f>
        <v>186</v>
      </c>
      <c r="D11" s="30">
        <f t="shared" si="1"/>
        <v>96</v>
      </c>
      <c r="E11" s="29">
        <f t="shared" si="0"/>
        <v>1173</v>
      </c>
      <c r="F11" s="37"/>
    </row>
    <row r="12" spans="1:9" ht="15" customHeight="1" x14ac:dyDescent="0.2">
      <c r="A12" s="11" t="s">
        <v>8</v>
      </c>
      <c r="B12" s="28">
        <f>IFERROR(INDEX(PitRawData!$A$1:$AMK$3,3,MATCH(G12,PitRawData!$A$1:$AMK$1,0)),"NO DATA")</f>
        <v>547</v>
      </c>
      <c r="C12" s="28">
        <f>IFERROR(INDEX(PitRawData!$A$1:$AMK$3,3,MATCH(H12,PitRawData!$A$1:$AMK$1,0)),"NO DATA")</f>
        <v>109</v>
      </c>
      <c r="D12" s="28">
        <f>IFERROR(INDEX(PitRawData!$A$1:$AMK$3,3,MATCH(I12,PitRawData!$A$1:$AMK$1,0)),"NO DATA")</f>
        <v>55</v>
      </c>
      <c r="E12" s="29">
        <f t="shared" si="0"/>
        <v>711</v>
      </c>
      <c r="F12" s="37"/>
      <c r="G12" s="6" t="s">
        <v>671</v>
      </c>
      <c r="H12" s="6" t="s">
        <v>646</v>
      </c>
      <c r="I12" s="6" t="s">
        <v>623</v>
      </c>
    </row>
    <row r="13" spans="1:9" ht="15" customHeight="1" x14ac:dyDescent="0.2">
      <c r="A13" s="11" t="s">
        <v>9</v>
      </c>
      <c r="B13" s="28">
        <f>IFERROR(INDEX(PitRawData!$A$1:$AMK$3,3,MATCH(G13,PitRawData!$A$1:$AMK$1,0)),"NO DATA")</f>
        <v>45</v>
      </c>
      <c r="C13" s="28">
        <f>IFERROR(INDEX(PitRawData!$A$1:$AMK$3,3,MATCH(H13,PitRawData!$A$1:$AMK$1,0)),"NO DATA")</f>
        <v>13</v>
      </c>
      <c r="D13" s="28">
        <f>IFERROR(INDEX(PitRawData!$A$1:$AMK$3,3,MATCH(I13,PitRawData!$A$1:$AMK$1,0)),"NO DATA")</f>
        <v>10</v>
      </c>
      <c r="E13" s="29">
        <f t="shared" si="0"/>
        <v>68</v>
      </c>
      <c r="G13" s="6" t="s">
        <v>670</v>
      </c>
      <c r="H13" s="6" t="s">
        <v>645</v>
      </c>
      <c r="I13" s="6" t="s">
        <v>622</v>
      </c>
    </row>
    <row r="14" spans="1:9" ht="15" customHeight="1" x14ac:dyDescent="0.2">
      <c r="A14" s="11" t="s">
        <v>10</v>
      </c>
      <c r="B14" s="28">
        <f>IFERROR(INDEX(PitRawData!$A$1:$AMK$3,3,MATCH(G14,PitRawData!$A$1:$AMK$1,0)),"NO DATA")</f>
        <v>152</v>
      </c>
      <c r="C14" s="28">
        <f>IFERROR(INDEX(PitRawData!$A$1:$AMK$3,3,MATCH(H14,PitRawData!$A$1:$AMK$1,0)),"NO DATA")</f>
        <v>30</v>
      </c>
      <c r="D14" s="28">
        <f>IFERROR(INDEX(PitRawData!$A$1:$AMK$3,3,MATCH(I14,PitRawData!$A$1:$AMK$1,0)),"NO DATA")</f>
        <v>18</v>
      </c>
      <c r="E14" s="29">
        <f t="shared" si="0"/>
        <v>200</v>
      </c>
      <c r="G14" s="6" t="s">
        <v>669</v>
      </c>
      <c r="H14" s="6" t="s">
        <v>644</v>
      </c>
      <c r="I14" s="6" t="s">
        <v>621</v>
      </c>
    </row>
    <row r="15" spans="1:9" ht="15" customHeight="1" x14ac:dyDescent="0.2">
      <c r="A15" s="11" t="s">
        <v>11</v>
      </c>
      <c r="B15" s="28">
        <f>IFERROR(INDEX(PitRawData!$A$1:$AMK$3,3,MATCH(G15,PitRawData!$A$1:$AMK$1,0)),"NO DATA")</f>
        <v>104</v>
      </c>
      <c r="C15" s="28">
        <f>IFERROR(INDEX(PitRawData!$A$1:$AMK$3,3,MATCH(H15,PitRawData!$A$1:$AMK$1,0)),"NO DATA")</f>
        <v>27</v>
      </c>
      <c r="D15" s="28">
        <f>IFERROR(INDEX(PitRawData!$A$1:$AMK$3,3,MATCH(I15,PitRawData!$A$1:$AMK$1,0)),"NO DATA")</f>
        <v>11</v>
      </c>
      <c r="E15" s="29">
        <f t="shared" si="0"/>
        <v>142</v>
      </c>
      <c r="G15" s="6" t="s">
        <v>668</v>
      </c>
      <c r="H15" s="6" t="s">
        <v>643</v>
      </c>
      <c r="I15" s="6" t="s">
        <v>620</v>
      </c>
    </row>
    <row r="16" spans="1:9" ht="15" customHeight="1" x14ac:dyDescent="0.2">
      <c r="A16" s="11" t="s">
        <v>12</v>
      </c>
      <c r="B16" s="28">
        <f>IFERROR(INDEX(PitRawData!$A$1:$AMK$3,3,MATCH(G16,PitRawData!$A$1:$AMK$1,0)),"NO DATA")</f>
        <v>29</v>
      </c>
      <c r="C16" s="28">
        <f>IFERROR(INDEX(PitRawData!$A$1:$AMK$3,3,MATCH(H16,PitRawData!$A$1:$AMK$1,0)),"NO DATA")</f>
        <v>6</v>
      </c>
      <c r="D16" s="28">
        <f>IFERROR(INDEX(PitRawData!$A$1:$AMK$3,3,MATCH(I16,PitRawData!$A$1:$AMK$1,0)),"NO DATA")</f>
        <v>2</v>
      </c>
      <c r="E16" s="29">
        <f t="shared" si="0"/>
        <v>37</v>
      </c>
      <c r="G16" s="6" t="s">
        <v>667</v>
      </c>
      <c r="H16" s="6" t="s">
        <v>642</v>
      </c>
      <c r="I16" s="6" t="s">
        <v>619</v>
      </c>
    </row>
    <row r="17" spans="1:9" ht="15" customHeight="1" x14ac:dyDescent="0.2">
      <c r="A17" s="11" t="s">
        <v>13</v>
      </c>
      <c r="B17" s="28">
        <f>IFERROR(INDEX(PitRawData!$A$1:$AMK$3,3,MATCH(G17,PitRawData!$A$1:$AMK$1,0)),"NO DATA")</f>
        <v>13</v>
      </c>
      <c r="C17" s="28">
        <f>IFERROR(INDEX(PitRawData!$A$1:$AMK$3,3,MATCH(H17,PitRawData!$A$1:$AMK$1,0)),"NO DATA")</f>
        <v>0</v>
      </c>
      <c r="D17" s="28">
        <f>IFERROR(INDEX(PitRawData!$A$1:$AMK$3,3,MATCH(I17,PitRawData!$A$1:$AMK$1,0)),"NO DATA")</f>
        <v>0</v>
      </c>
      <c r="E17" s="29">
        <f t="shared" si="0"/>
        <v>13</v>
      </c>
      <c r="G17" s="6" t="s">
        <v>666</v>
      </c>
      <c r="H17" s="6" t="s">
        <v>641</v>
      </c>
      <c r="I17" s="6" t="s">
        <v>618</v>
      </c>
    </row>
    <row r="18" spans="1:9" ht="15" customHeight="1" x14ac:dyDescent="0.2">
      <c r="A18" s="11" t="s">
        <v>14</v>
      </c>
      <c r="B18" s="28">
        <f>IFERROR(INDEX(PitRawData!$A$1:$AMK$3,3,MATCH(G18,PitRawData!$A$1:$AMK$1,0)),"NO DATA")</f>
        <v>1</v>
      </c>
      <c r="C18" s="28">
        <f>IFERROR(INDEX(PitRawData!$A$1:$AMK$3,3,MATCH(H18,PitRawData!$A$1:$AMK$1,0)),"NO DATA")</f>
        <v>1</v>
      </c>
      <c r="D18" s="28">
        <f>IFERROR(INDEX(PitRawData!$A$1:$AMK$3,3,MATCH(I18,PitRawData!$A$1:$AMK$1,0)),"NO DATA")</f>
        <v>0</v>
      </c>
      <c r="E18" s="29">
        <f t="shared" si="0"/>
        <v>2</v>
      </c>
      <c r="G18" s="6" t="s">
        <v>665</v>
      </c>
      <c r="H18" s="6" t="s">
        <v>640</v>
      </c>
      <c r="I18" s="6" t="s">
        <v>617</v>
      </c>
    </row>
    <row r="19" spans="1:9" ht="15" customHeight="1" x14ac:dyDescent="0.2">
      <c r="A19" s="13"/>
      <c r="B19" s="14"/>
      <c r="C19" s="14"/>
      <c r="D19" s="14"/>
      <c r="E19" s="5"/>
    </row>
    <row r="20" spans="1:9" ht="21" customHeight="1" x14ac:dyDescent="0.2">
      <c r="B20" s="2" t="s">
        <v>4</v>
      </c>
      <c r="C20" s="2"/>
      <c r="D20" s="3" t="s">
        <v>5</v>
      </c>
      <c r="E20" s="2" t="s">
        <v>2</v>
      </c>
      <c r="F20" s="37"/>
    </row>
    <row r="21" spans="1:9" ht="18" customHeight="1" x14ac:dyDescent="0.2">
      <c r="A21" s="47" t="s">
        <v>694</v>
      </c>
      <c r="B21" s="4" t="s">
        <v>0</v>
      </c>
      <c r="C21" s="4" t="s">
        <v>1</v>
      </c>
      <c r="D21" s="2"/>
      <c r="E21" s="2"/>
      <c r="F21" s="37"/>
    </row>
    <row r="22" spans="1:9" ht="15" customHeight="1" x14ac:dyDescent="0.2">
      <c r="A22" s="11" t="s">
        <v>698</v>
      </c>
      <c r="B22" s="31">
        <f>IFERROR(INDEX(PitRawData!$A$1:$AMK$3,3,MATCH(G22,PitRawData!$A$1:$AMK$1,0)),"NO DATA")</f>
        <v>0</v>
      </c>
      <c r="C22" s="31">
        <f>IFERROR(INDEX(PitRawData!$A$1:$AMK$3,3,MATCH(H22,PitRawData!$A$1:$AMK$1,0)),"NO DATA")</f>
        <v>1</v>
      </c>
      <c r="D22" s="32">
        <f>IFERROR(INDEX(PitRawData!$A$1:$AMK$3,3,MATCH(I22,PitRawData!$A$1:$AMK$1,0)),"NO DATA")</f>
        <v>0</v>
      </c>
      <c r="E22" s="30">
        <f t="shared" ref="E22:E36" si="2">SUM(B22:D22)</f>
        <v>1</v>
      </c>
      <c r="G22" s="6" t="s">
        <v>662</v>
      </c>
      <c r="H22" s="6" t="s">
        <v>637</v>
      </c>
      <c r="I22" s="6" t="s">
        <v>614</v>
      </c>
    </row>
    <row r="23" spans="1:9" ht="15" customHeight="1" x14ac:dyDescent="0.2">
      <c r="A23" s="11" t="s">
        <v>699</v>
      </c>
      <c r="B23" s="32">
        <f>IFERROR(INDEX(PitRawData!$A$1:$AMK$3,3,MATCH(G23,PitRawData!$A$1:$AMK$1,0)),"NO DATA")</f>
        <v>0</v>
      </c>
      <c r="C23" s="32">
        <f>IFERROR(INDEX(PitRawData!$A$1:$AMK$3,3,MATCH(H23,PitRawData!$A$1:$AMK$1,0)),"NO DATA")</f>
        <v>0</v>
      </c>
      <c r="D23" s="32">
        <f>IFERROR(INDEX(PitRawData!$A$1:$AMK$3,3,MATCH(I23,PitRawData!$A$1:$AMK$1,0)),"NO DATA")</f>
        <v>0</v>
      </c>
      <c r="E23" s="30">
        <f t="shared" si="2"/>
        <v>0</v>
      </c>
      <c r="G23" s="6" t="s">
        <v>663</v>
      </c>
      <c r="H23" s="6" t="s">
        <v>638</v>
      </c>
      <c r="I23" s="6" t="s">
        <v>615</v>
      </c>
    </row>
    <row r="24" spans="1:9" ht="15" customHeight="1" x14ac:dyDescent="0.2">
      <c r="A24" s="11" t="s">
        <v>700</v>
      </c>
      <c r="B24" s="32">
        <f>IFERROR(INDEX(PitRawData!$A$1:$AMK$3,3,MATCH(G24,PitRawData!$A$1:$AMK$1,0)),"NO DATA")</f>
        <v>0</v>
      </c>
      <c r="C24" s="32">
        <f>IFERROR(INDEX(PitRawData!$A$1:$AMK$3,3,MATCH(H24,PitRawData!$A$1:$AMK$1,0)),"NO DATA")</f>
        <v>0</v>
      </c>
      <c r="D24" s="32">
        <f>IFERROR(INDEX(PitRawData!$A$1:$AMK$3,3,MATCH(I24,PitRawData!$A$1:$AMK$1,0)),"NO DATA")</f>
        <v>0</v>
      </c>
      <c r="E24" s="30">
        <f t="shared" si="2"/>
        <v>0</v>
      </c>
      <c r="G24" s="6" t="s">
        <v>660</v>
      </c>
      <c r="H24" s="6" t="s">
        <v>635</v>
      </c>
      <c r="I24" s="6" t="s">
        <v>612</v>
      </c>
    </row>
    <row r="25" spans="1:9" ht="15" customHeight="1" x14ac:dyDescent="0.2">
      <c r="A25" s="11" t="s">
        <v>701</v>
      </c>
      <c r="B25" s="32">
        <f>IFERROR(INDEX(PitRawData!$A$1:$AMK$3,3,MATCH(G25,PitRawData!$A$1:$AMK$1,0)),"NO DATA")</f>
        <v>0</v>
      </c>
      <c r="C25" s="32">
        <f>IFERROR(INDEX(PitRawData!$A$1:$AMK$3,3,MATCH(H25,PitRawData!$A$1:$AMK$1,0)),"NO DATA")</f>
        <v>0</v>
      </c>
      <c r="D25" s="32">
        <f>IFERROR(INDEX(PitRawData!$A$1:$AMK$3,3,MATCH(I25,PitRawData!$A$1:$AMK$1,0)),"NO DATA")</f>
        <v>0</v>
      </c>
      <c r="E25" s="30">
        <f t="shared" si="2"/>
        <v>0</v>
      </c>
      <c r="G25" s="6" t="s">
        <v>661</v>
      </c>
      <c r="H25" s="6" t="s">
        <v>636</v>
      </c>
      <c r="I25" s="6" t="s">
        <v>613</v>
      </c>
    </row>
    <row r="26" spans="1:9" ht="15" customHeight="1" x14ac:dyDescent="0.2">
      <c r="A26" s="11" t="s">
        <v>702</v>
      </c>
      <c r="B26" s="32">
        <f>IFERROR(INDEX(PitRawData!$A$1:$AMK$3,3,MATCH(G26,PitRawData!$A$1:$AMK$1,0)),"NO DATA")</f>
        <v>200</v>
      </c>
      <c r="C26" s="32">
        <f>IFERROR(INDEX(PitRawData!$A$1:$AMK$3,3,MATCH(H26,PitRawData!$A$1:$AMK$1,0)),"NO DATA")</f>
        <v>35</v>
      </c>
      <c r="D26" s="32">
        <f>IFERROR(INDEX(PitRawData!$A$1:$AMK$3,3,MATCH(I26,PitRawData!$A$1:$AMK$1,0)),"NO DATA")</f>
        <v>0</v>
      </c>
      <c r="E26" s="30">
        <f t="shared" si="2"/>
        <v>235</v>
      </c>
      <c r="G26" s="6" t="s">
        <v>658</v>
      </c>
      <c r="H26" s="6" t="s">
        <v>633</v>
      </c>
      <c r="I26" s="6" t="s">
        <v>610</v>
      </c>
    </row>
    <row r="27" spans="1:9" ht="15" customHeight="1" x14ac:dyDescent="0.2">
      <c r="A27" s="11" t="s">
        <v>703</v>
      </c>
      <c r="B27" s="32">
        <f>IFERROR(INDEX(PitRawData!$A$1:$AMK$3,3,MATCH(G27,PitRawData!$A$1:$AMK$1,0)),"NO DATA")</f>
        <v>0</v>
      </c>
      <c r="C27" s="32">
        <f>IFERROR(INDEX(PitRawData!$A$1:$AMK$3,3,MATCH(H27,PitRawData!$A$1:$AMK$1,0)),"NO DATA")</f>
        <v>0</v>
      </c>
      <c r="D27" s="32">
        <f>IFERROR(INDEX(PitRawData!$A$1:$AMK$3,3,MATCH(I27,PitRawData!$A$1:$AMK$1,0)),"NO DATA")</f>
        <v>0</v>
      </c>
      <c r="E27" s="30">
        <f t="shared" si="2"/>
        <v>0</v>
      </c>
      <c r="G27" s="6" t="s">
        <v>659</v>
      </c>
      <c r="H27" s="6" t="s">
        <v>634</v>
      </c>
      <c r="I27" s="6" t="s">
        <v>611</v>
      </c>
    </row>
    <row r="28" spans="1:9" ht="15" customHeight="1" x14ac:dyDescent="0.2">
      <c r="A28" s="11" t="s">
        <v>704</v>
      </c>
      <c r="B28" s="32">
        <f>IFERROR(INDEX(PitRawData!$A$1:$AMK$3,3,MATCH(G28,PitRawData!$A$1:$AMK$1,0)),"NO DATA")</f>
        <v>30</v>
      </c>
      <c r="C28" s="32">
        <f>IFERROR(INDEX(PitRawData!$A$1:$AMK$3,3,MATCH(H28,PitRawData!$A$1:$AMK$1,0)),"NO DATA")</f>
        <v>7</v>
      </c>
      <c r="D28" s="32">
        <f>IFERROR(INDEX(PitRawData!$A$1:$AMK$3,3,MATCH(I28,PitRawData!$A$1:$AMK$1,0)),"NO DATA")</f>
        <v>0</v>
      </c>
      <c r="E28" s="30">
        <f t="shared" si="2"/>
        <v>37</v>
      </c>
      <c r="G28" s="6" t="s">
        <v>664</v>
      </c>
      <c r="H28" s="6" t="s">
        <v>639</v>
      </c>
      <c r="I28" s="6" t="s">
        <v>616</v>
      </c>
    </row>
    <row r="29" spans="1:9" ht="15" customHeight="1" x14ac:dyDescent="0.2">
      <c r="A29" s="11" t="s">
        <v>705</v>
      </c>
      <c r="B29" s="32">
        <f>IFERROR(INDEX(PitRawData!$A$1:$AMK$3,3,MATCH(G29,PitRawData!$A$1:$AMK$1,0)),"NO DATA")</f>
        <v>4</v>
      </c>
      <c r="C29" s="32">
        <f>IFERROR(INDEX(PitRawData!$A$1:$AMK$3,3,MATCH(H29,PitRawData!$A$1:$AMK$1,0)),"NO DATA")</f>
        <v>2</v>
      </c>
      <c r="D29" s="32">
        <f>IFERROR(INDEX(PitRawData!$A$1:$AMK$3,3,MATCH(I29,PitRawData!$A$1:$AMK$1,0)),"NO DATA")</f>
        <v>0</v>
      </c>
      <c r="E29" s="30">
        <f t="shared" si="2"/>
        <v>6</v>
      </c>
      <c r="G29" s="6" t="s">
        <v>656</v>
      </c>
      <c r="H29" s="6" t="s">
        <v>631</v>
      </c>
      <c r="I29" s="6" t="s">
        <v>608</v>
      </c>
    </row>
    <row r="30" spans="1:9" ht="15" customHeight="1" x14ac:dyDescent="0.2">
      <c r="A30" s="11" t="s">
        <v>706</v>
      </c>
      <c r="B30" s="32">
        <f>IFERROR(INDEX(PitRawData!$A$1:$AMK$3,3,MATCH(G30,PitRawData!$A$1:$AMK$1,0)),"NO DATA")</f>
        <v>0</v>
      </c>
      <c r="C30" s="32">
        <f>IFERROR(INDEX(PitRawData!$A$1:$AMK$3,3,MATCH(H30,PitRawData!$A$1:$AMK$1,0)),"NO DATA")</f>
        <v>0</v>
      </c>
      <c r="D30" s="32">
        <f>IFERROR(INDEX(PitRawData!$A$1:$AMK$3,3,MATCH(I30,PitRawData!$A$1:$AMK$1,0)),"NO DATA")</f>
        <v>0</v>
      </c>
      <c r="E30" s="30">
        <f t="shared" si="2"/>
        <v>0</v>
      </c>
      <c r="G30" s="6" t="s">
        <v>657</v>
      </c>
      <c r="H30" s="6" t="s">
        <v>632</v>
      </c>
      <c r="I30" s="6" t="s">
        <v>609</v>
      </c>
    </row>
    <row r="31" spans="1:9" ht="15" customHeight="1" x14ac:dyDescent="0.2">
      <c r="A31" s="11" t="s">
        <v>707</v>
      </c>
      <c r="B31" s="32">
        <f>IFERROR(INDEX(PitRawData!$A$1:$AMK$3,3,MATCH(G31,PitRawData!$A$1:$AMK$1,0)),"NO DATA")</f>
        <v>0</v>
      </c>
      <c r="C31" s="32">
        <f>IFERROR(INDEX(PitRawData!$A$1:$AMK$3,3,MATCH(H31,PitRawData!$A$1:$AMK$1,0)),"NO DATA")</f>
        <v>1</v>
      </c>
      <c r="D31" s="32">
        <f>IFERROR(INDEX(PitRawData!$A$1:$AMK$3,3,MATCH(I31,PitRawData!$A$1:$AMK$1,0)),"NO DATA")</f>
        <v>0</v>
      </c>
      <c r="E31" s="30">
        <f t="shared" si="2"/>
        <v>1</v>
      </c>
      <c r="G31" s="6" t="s">
        <v>652</v>
      </c>
      <c r="H31" s="6" t="s">
        <v>627</v>
      </c>
      <c r="I31" s="6" t="s">
        <v>604</v>
      </c>
    </row>
    <row r="32" spans="1:9" ht="15" customHeight="1" x14ac:dyDescent="0.2">
      <c r="A32" s="11" t="s">
        <v>708</v>
      </c>
      <c r="B32" s="32">
        <f>IFERROR(INDEX(PitRawData!$A$1:$AMK$3,3,MATCH(G32,PitRawData!$A$1:$AMK$1,0)),"NO DATA")</f>
        <v>7</v>
      </c>
      <c r="C32" s="32">
        <f>IFERROR(INDEX(PitRawData!$A$1:$AMK$3,3,MATCH(H32,PitRawData!$A$1:$AMK$1,0)),"NO DATA")</f>
        <v>0</v>
      </c>
      <c r="D32" s="32">
        <f>IFERROR(INDEX(PitRawData!$A$1:$AMK$3,3,MATCH(I32,PitRawData!$A$1:$AMK$1,0)),"NO DATA")</f>
        <v>0</v>
      </c>
      <c r="E32" s="30">
        <f t="shared" si="2"/>
        <v>7</v>
      </c>
      <c r="G32" s="6" t="s">
        <v>653</v>
      </c>
      <c r="H32" s="6" t="s">
        <v>628</v>
      </c>
      <c r="I32" s="6" t="s">
        <v>605</v>
      </c>
    </row>
    <row r="33" spans="1:9" ht="15" customHeight="1" x14ac:dyDescent="0.2">
      <c r="A33" s="11" t="s">
        <v>709</v>
      </c>
      <c r="B33" s="32">
        <f>IFERROR(INDEX(PitRawData!$A$1:$AMK$3,3,MATCH(G33,PitRawData!$A$1:$AMK$1,0)),"NO DATA")</f>
        <v>565</v>
      </c>
      <c r="C33" s="32">
        <f>IFERROR(INDEX(PitRawData!$A$1:$AMK$3,3,MATCH(H33,PitRawData!$A$1:$AMK$1,0)),"NO DATA")</f>
        <v>123</v>
      </c>
      <c r="D33" s="32">
        <f>IFERROR(INDEX(PitRawData!$A$1:$AMK$3,3,MATCH(I33,PitRawData!$A$1:$AMK$1,0)),"NO DATA")</f>
        <v>80</v>
      </c>
      <c r="E33" s="30">
        <f t="shared" si="2"/>
        <v>768</v>
      </c>
      <c r="G33" s="6" t="s">
        <v>650</v>
      </c>
      <c r="H33" s="6" t="s">
        <v>625</v>
      </c>
      <c r="I33" s="6" t="s">
        <v>602</v>
      </c>
    </row>
    <row r="34" spans="1:9" ht="15" customHeight="1" x14ac:dyDescent="0.2">
      <c r="A34" s="11" t="s">
        <v>710</v>
      </c>
      <c r="B34" s="32">
        <f>IFERROR(INDEX(PitRawData!$A$1:$AMK$3,3,MATCH(G34,PitRawData!$A$1:$AMK$1,0)),"NO DATA")</f>
        <v>8</v>
      </c>
      <c r="C34" s="32">
        <f>IFERROR(INDEX(PitRawData!$A$1:$AMK$3,3,MATCH(H34,PitRawData!$A$1:$AMK$1,0)),"NO DATA")</f>
        <v>4</v>
      </c>
      <c r="D34" s="32">
        <f>IFERROR(INDEX(PitRawData!$A$1:$AMK$3,3,MATCH(I34,PitRawData!$A$1:$AMK$1,0)),"NO DATA")</f>
        <v>0</v>
      </c>
      <c r="E34" s="30">
        <f t="shared" si="2"/>
        <v>12</v>
      </c>
      <c r="G34" s="6" t="s">
        <v>651</v>
      </c>
      <c r="H34" s="6" t="s">
        <v>626</v>
      </c>
      <c r="I34" s="6" t="s">
        <v>603</v>
      </c>
    </row>
    <row r="35" spans="1:9" ht="15" customHeight="1" x14ac:dyDescent="0.2">
      <c r="A35" s="11" t="s">
        <v>711</v>
      </c>
      <c r="B35" s="32">
        <f>IFERROR(INDEX(PitRawData!$A$1:$AMK$3,3,MATCH(G35,PitRawData!$A$1:$AMK$1,0)),"NO DATA")</f>
        <v>1</v>
      </c>
      <c r="C35" s="32">
        <f>IFERROR(INDEX(PitRawData!$A$1:$AMK$3,3,MATCH(H35,PitRawData!$A$1:$AMK$1,0)),"NO DATA")</f>
        <v>0</v>
      </c>
      <c r="D35" s="32">
        <f>IFERROR(INDEX(PitRawData!$A$1:$AMK$3,3,MATCH(I35,PitRawData!$A$1:$AMK$1,0)),"NO DATA")</f>
        <v>0</v>
      </c>
      <c r="E35" s="30">
        <f t="shared" si="2"/>
        <v>1</v>
      </c>
      <c r="G35" s="6" t="s">
        <v>655</v>
      </c>
      <c r="H35" s="6" t="s">
        <v>630</v>
      </c>
      <c r="I35" s="6" t="s">
        <v>607</v>
      </c>
    </row>
    <row r="36" spans="1:9" ht="15" customHeight="1" x14ac:dyDescent="0.2">
      <c r="A36" s="11" t="s">
        <v>712</v>
      </c>
      <c r="B36" s="32">
        <f>IFERROR(INDEX(PitRawData!$A$1:$AMK$3,3,MATCH(G36,PitRawData!$A$1:$AMK$1,0)),"NO DATA")</f>
        <v>76</v>
      </c>
      <c r="C36" s="32">
        <f>IFERROR(INDEX(PitRawData!$A$1:$AMK$3,3,MATCH(H36,PitRawData!$A$1:$AMK$1,0)),"NO DATA")</f>
        <v>13</v>
      </c>
      <c r="D36" s="32">
        <f>IFERROR(INDEX(PitRawData!$A$1:$AMK$3,3,MATCH(I36,PitRawData!$A$1:$AMK$1,0)),"NO DATA")</f>
        <v>16</v>
      </c>
      <c r="E36" s="30">
        <f t="shared" si="2"/>
        <v>105</v>
      </c>
      <c r="G36" s="6" t="s">
        <v>654</v>
      </c>
      <c r="H36" s="6" t="s">
        <v>629</v>
      </c>
      <c r="I36" s="6" t="s">
        <v>606</v>
      </c>
    </row>
    <row r="37" spans="1:9" ht="15" customHeight="1" x14ac:dyDescent="0.2"/>
    <row r="38" spans="1:9" ht="21" customHeight="1" x14ac:dyDescent="0.2">
      <c r="B38" s="2" t="s">
        <v>4</v>
      </c>
      <c r="C38" s="2"/>
      <c r="D38" s="3" t="s">
        <v>5</v>
      </c>
      <c r="E38" s="2" t="s">
        <v>2</v>
      </c>
    </row>
    <row r="39" spans="1:9" ht="18" customHeight="1" x14ac:dyDescent="0.2">
      <c r="A39" s="47" t="s">
        <v>15</v>
      </c>
      <c r="B39" s="4" t="s">
        <v>0</v>
      </c>
      <c r="C39" s="4" t="s">
        <v>1</v>
      </c>
      <c r="D39" s="2"/>
      <c r="E39" s="2"/>
    </row>
    <row r="40" spans="1:9" ht="15" customHeight="1" x14ac:dyDescent="0.2">
      <c r="A40" s="7" t="s">
        <v>16</v>
      </c>
      <c r="B40" s="7">
        <f>IFERROR(INDEX(PitRawData!$A$1:$AMK$3,3,MATCH(G40,PitRawData!$A$1:$AMK$1,0)),"NO DATA")</f>
        <v>10</v>
      </c>
      <c r="C40" s="25" t="s">
        <v>697</v>
      </c>
      <c r="D40" s="7">
        <f>IFERROR(INDEX(PitRawData!$A$1:$AMK$3,3,MATCH(I40,PitRawData!$A$1:$AMK$1,0)),"NO DATA")</f>
        <v>0</v>
      </c>
      <c r="E40" s="24">
        <f>SUM(B40,D40)</f>
        <v>10</v>
      </c>
      <c r="G40" s="6" t="s">
        <v>649</v>
      </c>
      <c r="I40" s="6" t="s">
        <v>601</v>
      </c>
    </row>
    <row r="41" spans="1:9" ht="15" customHeight="1" x14ac:dyDescent="0.2">
      <c r="A41" s="7" t="s">
        <v>17</v>
      </c>
      <c r="B41" s="7">
        <f>IFERROR(INDEX(PitRawData!$A$1:$AMK$3,3,MATCH(G41,PitRawData!$A$1:$AMK$1,0)),"NO DATA")</f>
        <v>32</v>
      </c>
      <c r="C41" s="25" t="s">
        <v>697</v>
      </c>
      <c r="D41" s="7">
        <f>IFERROR(INDEX(PitRawData!$A$1:$AMK$3,3,MATCH(I41,PitRawData!$A$1:$AMK$1,0)),"NO DATA")</f>
        <v>0</v>
      </c>
      <c r="E41" s="24">
        <f>SUM(B41,D41)</f>
        <v>32</v>
      </c>
      <c r="G41" s="6" t="s">
        <v>648</v>
      </c>
      <c r="I41" s="6" t="s">
        <v>600</v>
      </c>
    </row>
    <row r="42" spans="1:9" x14ac:dyDescent="0.2">
      <c r="A42" s="20"/>
    </row>
  </sheetData>
  <sheetProtection algorithmName="SHA-512" hashValue="2l3sw8aM14i7onE0q1CUiiJV5Ky/zfHAEK0xi9TpO30M7LWr2p1Nw8tzFdq+KPk5ItLyUjmiQ7onB7/oxbziKA==" saltValue="vQZpnpnVX1Dd2Q1ef2Z+Rg==" spinCount="100000" sheet="1" objects="1" scenarios="1"/>
  <conditionalFormatting sqref="A3:F3">
    <cfRule type="expression" dxfId="15" priority="1">
      <formula>$A$3="PASTE DATA INTO THE 'PitRawData' TAB TO POPULATE THIS TEMPLATE."</formula>
    </cfRule>
  </conditionalFormatting>
  <pageMargins left="0.25" right="0.25" top="0.75" bottom="0.75" header="0.3" footer="0.3"/>
  <pageSetup orientation="landscape" r:id="rId1"/>
  <rowBreaks count="1" manualBreakCount="1">
    <brk id="18" max="4" man="1"/>
  </rowBreaks>
  <ignoredErrors>
    <ignoredError sqref="B11:D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D6A6-DF58-4E88-9FB8-FD1072F07089}">
  <sheetPr codeName="Sheet13"/>
  <dimension ref="A1:K35"/>
  <sheetViews>
    <sheetView zoomScaleNormal="100" workbookViewId="0"/>
  </sheetViews>
  <sheetFormatPr baseColWidth="10" defaultColWidth="0" defaultRowHeight="15" zeroHeight="1" x14ac:dyDescent="0.2"/>
  <cols>
    <col min="1" max="1" width="62.6640625" style="6" customWidth="1"/>
    <col min="2" max="6" width="12.6640625" style="6" customWidth="1"/>
    <col min="7" max="7" width="9.1640625" style="6" customWidth="1"/>
    <col min="8" max="11" width="39.6640625" style="6" hidden="1" customWidth="1"/>
    <col min="12" max="16384" width="9.1640625" style="6" hidden="1"/>
  </cols>
  <sheetData>
    <row r="1" spans="1:11" ht="21" customHeight="1" x14ac:dyDescent="0.2">
      <c r="A1" s="38" t="s">
        <v>725</v>
      </c>
      <c r="B1" s="45"/>
      <c r="C1" s="45"/>
      <c r="D1" s="45"/>
      <c r="E1" s="45"/>
      <c r="F1" s="45"/>
      <c r="G1" s="36"/>
    </row>
    <row r="2" spans="1:11" ht="18" customHeight="1" x14ac:dyDescent="0.2">
      <c r="A2" s="44" t="str">
        <f>HeadingLine2</f>
        <v>OH-507: Ohio Balance of State CoC</v>
      </c>
      <c r="B2" s="45"/>
      <c r="C2" s="45"/>
      <c r="D2" s="45"/>
      <c r="E2" s="45"/>
      <c r="F2" s="45"/>
      <c r="G2" s="36"/>
    </row>
    <row r="3" spans="1:11" ht="18" customHeight="1" x14ac:dyDescent="0.2">
      <c r="A3" s="44" t="str">
        <f>HeadingLine3</f>
        <v>Date of PIT Count: 1/23/24</v>
      </c>
      <c r="B3" s="45"/>
      <c r="C3" s="45"/>
      <c r="D3" s="45"/>
      <c r="E3" s="45"/>
      <c r="F3" s="45"/>
      <c r="G3" s="36"/>
    </row>
    <row r="4" spans="1:11" ht="18" customHeight="1" x14ac:dyDescent="0.2">
      <c r="A4" s="44" t="str">
        <f>HeadingLine4</f>
        <v>PIT Count Type: Sheltered and Unsheltered Count</v>
      </c>
      <c r="B4" s="45"/>
      <c r="C4" s="45"/>
      <c r="D4" s="45"/>
      <c r="E4" s="45"/>
      <c r="F4" s="45"/>
      <c r="G4" s="36"/>
    </row>
    <row r="5" spans="1:11" ht="18" customHeight="1" x14ac:dyDescent="0.2">
      <c r="A5" s="40"/>
      <c r="B5" s="35"/>
      <c r="C5" s="36"/>
      <c r="D5" s="36"/>
      <c r="E5" s="36"/>
      <c r="F5" s="36"/>
      <c r="G5" s="36"/>
    </row>
    <row r="6" spans="1:11" ht="18" customHeight="1" x14ac:dyDescent="0.25">
      <c r="A6" s="46" t="s">
        <v>693</v>
      </c>
      <c r="B6" s="36"/>
      <c r="C6" s="36"/>
      <c r="D6" s="36"/>
      <c r="E6" s="36"/>
      <c r="F6" s="36"/>
      <c r="G6" s="36"/>
    </row>
    <row r="7" spans="1:11" ht="15" customHeight="1" x14ac:dyDescent="0.2">
      <c r="A7" s="1"/>
      <c r="B7" s="36"/>
      <c r="C7" s="36"/>
      <c r="D7" s="36"/>
      <c r="E7" s="36"/>
      <c r="F7" s="36"/>
      <c r="G7" s="36"/>
    </row>
    <row r="8" spans="1:11" ht="21" customHeight="1" x14ac:dyDescent="0.2">
      <c r="B8" s="2" t="s">
        <v>4</v>
      </c>
      <c r="C8" s="2"/>
      <c r="D8" s="2"/>
      <c r="E8" s="3" t="s">
        <v>5</v>
      </c>
      <c r="F8" s="2" t="s">
        <v>2</v>
      </c>
      <c r="G8" s="22"/>
    </row>
    <row r="9" spans="1:11" ht="18" customHeight="1" x14ac:dyDescent="0.2">
      <c r="A9" s="47" t="s">
        <v>3</v>
      </c>
      <c r="B9" s="4" t="s">
        <v>0</v>
      </c>
      <c r="C9" s="4" t="s">
        <v>1</v>
      </c>
      <c r="D9" s="4" t="s">
        <v>719</v>
      </c>
      <c r="E9" s="2"/>
      <c r="F9" s="2"/>
      <c r="G9" s="37"/>
    </row>
    <row r="10" spans="1:11" ht="15" customHeight="1" x14ac:dyDescent="0.2">
      <c r="A10" s="7" t="s">
        <v>6</v>
      </c>
      <c r="B10" s="12">
        <f>IFERROR(INDEX(PitRawData!$A$1:$AMK$3,3,MATCH(H10,PitRawData!$A$1:$AMK$1,0)),"NO DATA")</f>
        <v>11</v>
      </c>
      <c r="C10" s="12">
        <f>IFERROR(INDEX(PitRawData!$A$1:$AMK$3,3,MATCH(I10,PitRawData!$A$1:$AMK$1,0)),"NO DATA")</f>
        <v>3</v>
      </c>
      <c r="D10" s="7">
        <f>IFERROR(INDEX(PitRawData!$A$1:$AMK$3,3,MATCH(J10,PitRawData!$A$1:$AMK$1,0)),"NO DATA")</f>
        <v>0</v>
      </c>
      <c r="E10" s="12">
        <f>IFERROR(INDEX(PitRawData!$A$1:$AMK$3,3,MATCH(K10,PitRawData!$A$1:$AMK$1,0)),"NO DATA")</f>
        <v>0</v>
      </c>
      <c r="F10" s="9">
        <f>SUM(B10:E10)</f>
        <v>14</v>
      </c>
      <c r="G10" s="37"/>
      <c r="H10" s="17" t="s">
        <v>598</v>
      </c>
      <c r="I10" s="17" t="s">
        <v>580</v>
      </c>
      <c r="J10" s="6" t="s">
        <v>563</v>
      </c>
      <c r="K10" s="17" t="s">
        <v>545</v>
      </c>
    </row>
    <row r="11" spans="1:11" ht="15" customHeight="1" x14ac:dyDescent="0.2">
      <c r="A11" s="7" t="s">
        <v>689</v>
      </c>
      <c r="B11" s="12">
        <f>IFERROR(INDEX(PitRawData!$A$1:$AMK$3,3,MATCH(H11,PitRawData!$A$1:$AMK$1,0)),"NO DATA")</f>
        <v>16</v>
      </c>
      <c r="C11" s="12">
        <f>IFERROR(INDEX(PitRawData!$A$1:$AMK$3,3,MATCH(I11,PitRawData!$A$1:$AMK$1,0)),"NO DATA")</f>
        <v>4</v>
      </c>
      <c r="D11" s="7">
        <f>IFERROR(INDEX(PitRawData!$A$1:$AMK$3,3,MATCH(J11,PitRawData!$A$1:$AMK$1,0)),"NO DATA")</f>
        <v>0</v>
      </c>
      <c r="E11" s="12">
        <f>IFERROR(INDEX(PitRawData!$A$1:$AMK$3,3,MATCH(K11,PitRawData!$A$1:$AMK$1,0)),"NO DATA")</f>
        <v>0</v>
      </c>
      <c r="F11" s="9">
        <f>SUM(B11:E11)</f>
        <v>20</v>
      </c>
      <c r="G11" s="37"/>
      <c r="H11" s="17" t="s">
        <v>597</v>
      </c>
      <c r="I11" s="17" t="s">
        <v>579</v>
      </c>
      <c r="J11" s="6" t="s">
        <v>562</v>
      </c>
      <c r="K11" s="17" t="s">
        <v>544</v>
      </c>
    </row>
    <row r="12" spans="1:11" ht="15" customHeight="1" x14ac:dyDescent="0.2">
      <c r="G12" s="37"/>
    </row>
    <row r="13" spans="1:11" ht="15" customHeight="1" x14ac:dyDescent="0.2">
      <c r="B13" s="2" t="s">
        <v>4</v>
      </c>
      <c r="C13" s="2"/>
      <c r="D13" s="2"/>
      <c r="E13" s="3" t="s">
        <v>5</v>
      </c>
      <c r="F13" s="2" t="s">
        <v>2</v>
      </c>
      <c r="G13" s="37"/>
    </row>
    <row r="14" spans="1:11" ht="18" customHeight="1" x14ac:dyDescent="0.2">
      <c r="A14" s="47" t="s">
        <v>713</v>
      </c>
      <c r="B14" s="4" t="s">
        <v>0</v>
      </c>
      <c r="C14" s="4" t="s">
        <v>1</v>
      </c>
      <c r="D14" s="4" t="s">
        <v>719</v>
      </c>
      <c r="E14" s="2"/>
      <c r="F14" s="2"/>
      <c r="G14" s="37"/>
    </row>
    <row r="15" spans="1:11" ht="15" customHeight="1" x14ac:dyDescent="0.2">
      <c r="A15" s="7" t="s">
        <v>698</v>
      </c>
      <c r="B15" s="7">
        <f>IFERROR(INDEX(PitRawData!$A$1:$AMK$3,3,MATCH(H15,PitRawData!$A$1:$AMK$1,0)),"NO DATA")</f>
        <v>0</v>
      </c>
      <c r="C15" s="7">
        <f>IFERROR(INDEX(PitRawData!$A$1:$AMK$3,3,MATCH(I15,PitRawData!$A$1:$AMK$1,0)),"NO DATA")</f>
        <v>0</v>
      </c>
      <c r="D15" s="7">
        <f>IFERROR(INDEX(PitRawData!$A$1:$AMK$3,3,MATCH(J15,PitRawData!$A$1:$AMK$1,0)),"NO DATA")</f>
        <v>0</v>
      </c>
      <c r="E15" s="7">
        <f>IFERROR(INDEX(PitRawData!$A$1:$AMK$3,3,MATCH(K15,PitRawData!$A$1:$AMK$1,0)),"NO DATA")</f>
        <v>0</v>
      </c>
      <c r="F15" s="9">
        <f t="shared" ref="F15:F29" si="0">SUM(B15:E15)</f>
        <v>0</v>
      </c>
      <c r="H15" s="6" t="s">
        <v>594</v>
      </c>
      <c r="I15" s="6" t="s">
        <v>576</v>
      </c>
      <c r="J15" s="6" t="s">
        <v>559</v>
      </c>
      <c r="K15" s="6" t="s">
        <v>541</v>
      </c>
    </row>
    <row r="16" spans="1:11" ht="15" customHeight="1" x14ac:dyDescent="0.2">
      <c r="A16" s="7" t="s">
        <v>699</v>
      </c>
      <c r="B16" s="7">
        <f>IFERROR(INDEX(PitRawData!$A$1:$AMK$3,3,MATCH(H16,PitRawData!$A$1:$AMK$1,0)),"NO DATA")</f>
        <v>0</v>
      </c>
      <c r="C16" s="7">
        <f>IFERROR(INDEX(PitRawData!$A$1:$AMK$3,3,MATCH(I16,PitRawData!$A$1:$AMK$1,0)),"NO DATA")</f>
        <v>0</v>
      </c>
      <c r="D16" s="7">
        <f>IFERROR(INDEX(PitRawData!$A$1:$AMK$3,3,MATCH(J16,PitRawData!$A$1:$AMK$1,0)),"NO DATA")</f>
        <v>0</v>
      </c>
      <c r="E16" s="7">
        <f>IFERROR(INDEX(PitRawData!$A$1:$AMK$3,3,MATCH(K16,PitRawData!$A$1:$AMK$1,0)),"NO DATA")</f>
        <v>0</v>
      </c>
      <c r="F16" s="9">
        <f t="shared" si="0"/>
        <v>0</v>
      </c>
      <c r="H16" s="6" t="s">
        <v>595</v>
      </c>
      <c r="I16" s="6" t="s">
        <v>577</v>
      </c>
      <c r="J16" s="6" t="s">
        <v>560</v>
      </c>
      <c r="K16" s="6" t="s">
        <v>542</v>
      </c>
    </row>
    <row r="17" spans="1:11" ht="15" customHeight="1" x14ac:dyDescent="0.2">
      <c r="A17" s="7" t="s">
        <v>700</v>
      </c>
      <c r="B17" s="7">
        <f>IFERROR(INDEX(PitRawData!$A$1:$AMK$3,3,MATCH(H17,PitRawData!$A$1:$AMK$1,0)),"NO DATA")</f>
        <v>0</v>
      </c>
      <c r="C17" s="7">
        <f>IFERROR(INDEX(PitRawData!$A$1:$AMK$3,3,MATCH(I17,PitRawData!$A$1:$AMK$1,0)),"NO DATA")</f>
        <v>0</v>
      </c>
      <c r="D17" s="7">
        <f>IFERROR(INDEX(PitRawData!$A$1:$AMK$3,3,MATCH(J17,PitRawData!$A$1:$AMK$1,0)),"NO DATA")</f>
        <v>0</v>
      </c>
      <c r="E17" s="7">
        <f>IFERROR(INDEX(PitRawData!$A$1:$AMK$3,3,MATCH(K17,PitRawData!$A$1:$AMK$1,0)),"NO DATA")</f>
        <v>0</v>
      </c>
      <c r="F17" s="9">
        <f t="shared" si="0"/>
        <v>0</v>
      </c>
      <c r="H17" s="6" t="s">
        <v>592</v>
      </c>
      <c r="I17" s="6" t="s">
        <v>574</v>
      </c>
      <c r="J17" s="6" t="s">
        <v>557</v>
      </c>
      <c r="K17" s="6" t="s">
        <v>539</v>
      </c>
    </row>
    <row r="18" spans="1:11" ht="15" customHeight="1" x14ac:dyDescent="0.2">
      <c r="A18" s="7" t="s">
        <v>701</v>
      </c>
      <c r="B18" s="7">
        <f>IFERROR(INDEX(PitRawData!$A$1:$AMK$3,3,MATCH(H18,PitRawData!$A$1:$AMK$1,0)),"NO DATA")</f>
        <v>0</v>
      </c>
      <c r="C18" s="7">
        <f>IFERROR(INDEX(PitRawData!$A$1:$AMK$3,3,MATCH(I18,PitRawData!$A$1:$AMK$1,0)),"NO DATA")</f>
        <v>0</v>
      </c>
      <c r="D18" s="7">
        <f>IFERROR(INDEX(PitRawData!$A$1:$AMK$3,3,MATCH(J18,PitRawData!$A$1:$AMK$1,0)),"NO DATA")</f>
        <v>0</v>
      </c>
      <c r="E18" s="7">
        <f>IFERROR(INDEX(PitRawData!$A$1:$AMK$3,3,MATCH(K18,PitRawData!$A$1:$AMK$1,0)),"NO DATA")</f>
        <v>0</v>
      </c>
      <c r="F18" s="9">
        <f t="shared" si="0"/>
        <v>0</v>
      </c>
      <c r="H18" s="6" t="s">
        <v>593</v>
      </c>
      <c r="I18" s="6" t="s">
        <v>575</v>
      </c>
      <c r="J18" s="6" t="s">
        <v>558</v>
      </c>
      <c r="K18" s="6" t="s">
        <v>540</v>
      </c>
    </row>
    <row r="19" spans="1:11" ht="15" customHeight="1" x14ac:dyDescent="0.2">
      <c r="A19" s="7" t="s">
        <v>702</v>
      </c>
      <c r="B19" s="7">
        <f>IFERROR(INDEX(PitRawData!$A$1:$AMK$3,3,MATCH(H19,PitRawData!$A$1:$AMK$1,0)),"NO DATA")</f>
        <v>3</v>
      </c>
      <c r="C19" s="7">
        <f>IFERROR(INDEX(PitRawData!$A$1:$AMK$3,3,MATCH(I19,PitRawData!$A$1:$AMK$1,0)),"NO DATA")</f>
        <v>0</v>
      </c>
      <c r="D19" s="7">
        <f>IFERROR(INDEX(PitRawData!$A$1:$AMK$3,3,MATCH(J19,PitRawData!$A$1:$AMK$1,0)),"NO DATA")</f>
        <v>0</v>
      </c>
      <c r="E19" s="7">
        <f>IFERROR(INDEX(PitRawData!$A$1:$AMK$3,3,MATCH(K19,PitRawData!$A$1:$AMK$1,0)),"NO DATA")</f>
        <v>0</v>
      </c>
      <c r="F19" s="9">
        <f t="shared" si="0"/>
        <v>3</v>
      </c>
      <c r="H19" s="6" t="s">
        <v>590</v>
      </c>
      <c r="I19" s="6" t="s">
        <v>572</v>
      </c>
      <c r="J19" s="6" t="s">
        <v>555</v>
      </c>
      <c r="K19" s="6" t="s">
        <v>537</v>
      </c>
    </row>
    <row r="20" spans="1:11" ht="15" customHeight="1" x14ac:dyDescent="0.2">
      <c r="A20" s="7" t="s">
        <v>703</v>
      </c>
      <c r="B20" s="7">
        <f>IFERROR(INDEX(PitRawData!$A$1:$AMK$3,3,MATCH(H20,PitRawData!$A$1:$AMK$1,0)),"NO DATA")</f>
        <v>2</v>
      </c>
      <c r="C20" s="7">
        <f>IFERROR(INDEX(PitRawData!$A$1:$AMK$3,3,MATCH(I20,PitRawData!$A$1:$AMK$1,0)),"NO DATA")</f>
        <v>0</v>
      </c>
      <c r="D20" s="7">
        <f>IFERROR(INDEX(PitRawData!$A$1:$AMK$3,3,MATCH(J20,PitRawData!$A$1:$AMK$1,0)),"NO DATA")</f>
        <v>0</v>
      </c>
      <c r="E20" s="7">
        <f>IFERROR(INDEX(PitRawData!$A$1:$AMK$3,3,MATCH(K20,PitRawData!$A$1:$AMK$1,0)),"NO DATA")</f>
        <v>0</v>
      </c>
      <c r="F20" s="9">
        <f t="shared" si="0"/>
        <v>2</v>
      </c>
      <c r="H20" s="6" t="s">
        <v>591</v>
      </c>
      <c r="I20" s="6" t="s">
        <v>573</v>
      </c>
      <c r="J20" s="6" t="s">
        <v>556</v>
      </c>
      <c r="K20" s="6" t="s">
        <v>538</v>
      </c>
    </row>
    <row r="21" spans="1:11" ht="15" customHeight="1" x14ac:dyDescent="0.2">
      <c r="A21" s="7" t="s">
        <v>704</v>
      </c>
      <c r="B21" s="7">
        <f>IFERROR(INDEX(PitRawData!$A$1:$AMK$3,3,MATCH(H21,PitRawData!$A$1:$AMK$1,0)),"NO DATA")</f>
        <v>0</v>
      </c>
      <c r="C21" s="7">
        <f>IFERROR(INDEX(PitRawData!$A$1:$AMK$3,3,MATCH(I21,PitRawData!$A$1:$AMK$1,0)),"NO DATA")</f>
        <v>0</v>
      </c>
      <c r="D21" s="7">
        <f>IFERROR(INDEX(PitRawData!$A$1:$AMK$3,3,MATCH(J21,PitRawData!$A$1:$AMK$1,0)),"NO DATA")</f>
        <v>0</v>
      </c>
      <c r="E21" s="7">
        <f>IFERROR(INDEX(PitRawData!$A$1:$AMK$3,3,MATCH(K21,PitRawData!$A$1:$AMK$1,0)),"NO DATA")</f>
        <v>0</v>
      </c>
      <c r="F21" s="9">
        <f t="shared" si="0"/>
        <v>0</v>
      </c>
      <c r="H21" s="6" t="s">
        <v>596</v>
      </c>
      <c r="I21" s="6" t="s">
        <v>578</v>
      </c>
      <c r="J21" s="6" t="s">
        <v>561</v>
      </c>
      <c r="K21" s="6" t="s">
        <v>543</v>
      </c>
    </row>
    <row r="22" spans="1:11" ht="15" customHeight="1" x14ac:dyDescent="0.2">
      <c r="A22" s="7" t="s">
        <v>705</v>
      </c>
      <c r="B22" s="7">
        <f>IFERROR(INDEX(PitRawData!$A$1:$AMK$3,3,MATCH(H22,PitRawData!$A$1:$AMK$1,0)),"NO DATA")</f>
        <v>0</v>
      </c>
      <c r="C22" s="7">
        <f>IFERROR(INDEX(PitRawData!$A$1:$AMK$3,3,MATCH(I22,PitRawData!$A$1:$AMK$1,0)),"NO DATA")</f>
        <v>0</v>
      </c>
      <c r="D22" s="7">
        <f>IFERROR(INDEX(PitRawData!$A$1:$AMK$3,3,MATCH(J22,PitRawData!$A$1:$AMK$1,0)),"NO DATA")</f>
        <v>0</v>
      </c>
      <c r="E22" s="7">
        <f>IFERROR(INDEX(PitRawData!$A$1:$AMK$3,3,MATCH(K22,PitRawData!$A$1:$AMK$1,0)),"NO DATA")</f>
        <v>0</v>
      </c>
      <c r="F22" s="9">
        <f t="shared" si="0"/>
        <v>0</v>
      </c>
      <c r="H22" s="6" t="s">
        <v>588</v>
      </c>
      <c r="I22" s="6" t="s">
        <v>570</v>
      </c>
      <c r="J22" s="6" t="s">
        <v>553</v>
      </c>
      <c r="K22" s="6" t="s">
        <v>535</v>
      </c>
    </row>
    <row r="23" spans="1:11" ht="15" customHeight="1" x14ac:dyDescent="0.2">
      <c r="A23" s="7" t="s">
        <v>706</v>
      </c>
      <c r="B23" s="7">
        <f>IFERROR(INDEX(PitRawData!$A$1:$AMK$3,3,MATCH(H23,PitRawData!$A$1:$AMK$1,0)),"NO DATA")</f>
        <v>0</v>
      </c>
      <c r="C23" s="7">
        <f>IFERROR(INDEX(PitRawData!$A$1:$AMK$3,3,MATCH(I23,PitRawData!$A$1:$AMK$1,0)),"NO DATA")</f>
        <v>0</v>
      </c>
      <c r="D23" s="7">
        <f>IFERROR(INDEX(PitRawData!$A$1:$AMK$3,3,MATCH(J23,PitRawData!$A$1:$AMK$1,0)),"NO DATA")</f>
        <v>0</v>
      </c>
      <c r="E23" s="7">
        <f>IFERROR(INDEX(PitRawData!$A$1:$AMK$3,3,MATCH(K23,PitRawData!$A$1:$AMK$1,0)),"NO DATA")</f>
        <v>0</v>
      </c>
      <c r="F23" s="9">
        <f t="shared" si="0"/>
        <v>0</v>
      </c>
      <c r="H23" s="6" t="s">
        <v>589</v>
      </c>
      <c r="I23" s="6" t="s">
        <v>571</v>
      </c>
      <c r="J23" s="6" t="s">
        <v>554</v>
      </c>
      <c r="K23" s="6" t="s">
        <v>536</v>
      </c>
    </row>
    <row r="24" spans="1:11" ht="15" customHeight="1" x14ac:dyDescent="0.2">
      <c r="A24" s="7" t="s">
        <v>707</v>
      </c>
      <c r="B24" s="7">
        <f>IFERROR(INDEX(PitRawData!$A$1:$AMK$3,3,MATCH(H24,PitRawData!$A$1:$AMK$1,0)),"NO DATA")</f>
        <v>0</v>
      </c>
      <c r="C24" s="7">
        <f>IFERROR(INDEX(PitRawData!$A$1:$AMK$3,3,MATCH(I24,PitRawData!$A$1:$AMK$1,0)),"NO DATA")</f>
        <v>0</v>
      </c>
      <c r="D24" s="7">
        <f>IFERROR(INDEX(PitRawData!$A$1:$AMK$3,3,MATCH(J24,PitRawData!$A$1:$AMK$1,0)),"NO DATA")</f>
        <v>0</v>
      </c>
      <c r="E24" s="7">
        <f>IFERROR(INDEX(PitRawData!$A$1:$AMK$3,3,MATCH(K24,PitRawData!$A$1:$AMK$1,0)),"NO DATA")</f>
        <v>0</v>
      </c>
      <c r="F24" s="9">
        <f t="shared" si="0"/>
        <v>0</v>
      </c>
      <c r="H24" s="6" t="s">
        <v>584</v>
      </c>
      <c r="I24" s="6" t="s">
        <v>566</v>
      </c>
      <c r="J24" s="6" t="s">
        <v>549</v>
      </c>
      <c r="K24" s="6" t="s">
        <v>531</v>
      </c>
    </row>
    <row r="25" spans="1:11" ht="15" customHeight="1" x14ac:dyDescent="0.2">
      <c r="A25" s="7" t="s">
        <v>708</v>
      </c>
      <c r="B25" s="7">
        <f>IFERROR(INDEX(PitRawData!$A$1:$AMK$3,3,MATCH(H25,PitRawData!$A$1:$AMK$1,0)),"NO DATA")</f>
        <v>0</v>
      </c>
      <c r="C25" s="7">
        <f>IFERROR(INDEX(PitRawData!$A$1:$AMK$3,3,MATCH(I25,PitRawData!$A$1:$AMK$1,0)),"NO DATA")</f>
        <v>0</v>
      </c>
      <c r="D25" s="7">
        <f>IFERROR(INDEX(PitRawData!$A$1:$AMK$3,3,MATCH(J25,PitRawData!$A$1:$AMK$1,0)),"NO DATA")</f>
        <v>0</v>
      </c>
      <c r="E25" s="7">
        <f>IFERROR(INDEX(PitRawData!$A$1:$AMK$3,3,MATCH(K25,PitRawData!$A$1:$AMK$1,0)),"NO DATA")</f>
        <v>0</v>
      </c>
      <c r="F25" s="9">
        <f t="shared" si="0"/>
        <v>0</v>
      </c>
      <c r="H25" s="6" t="s">
        <v>585</v>
      </c>
      <c r="I25" s="6" t="s">
        <v>567</v>
      </c>
      <c r="J25" s="6" t="s">
        <v>550</v>
      </c>
      <c r="K25" s="6" t="s">
        <v>532</v>
      </c>
    </row>
    <row r="26" spans="1:11" ht="15" customHeight="1" x14ac:dyDescent="0.2">
      <c r="A26" s="7" t="s">
        <v>709</v>
      </c>
      <c r="B26" s="7">
        <f>IFERROR(INDEX(PitRawData!$A$1:$AMK$3,3,MATCH(H26,PitRawData!$A$1:$AMK$1,0)),"NO DATA")</f>
        <v>11</v>
      </c>
      <c r="C26" s="7">
        <f>IFERROR(INDEX(PitRawData!$A$1:$AMK$3,3,MATCH(I26,PitRawData!$A$1:$AMK$1,0)),"NO DATA")</f>
        <v>3</v>
      </c>
      <c r="D26" s="7">
        <f>IFERROR(INDEX(PitRawData!$A$1:$AMK$3,3,MATCH(J26,PitRawData!$A$1:$AMK$1,0)),"NO DATA")</f>
        <v>0</v>
      </c>
      <c r="E26" s="7">
        <f>IFERROR(INDEX(PitRawData!$A$1:$AMK$3,3,MATCH(K26,PitRawData!$A$1:$AMK$1,0)),"NO DATA")</f>
        <v>0</v>
      </c>
      <c r="F26" s="9">
        <f t="shared" si="0"/>
        <v>14</v>
      </c>
      <c r="H26" s="6" t="s">
        <v>582</v>
      </c>
      <c r="I26" s="6" t="s">
        <v>564</v>
      </c>
      <c r="J26" s="6" t="s">
        <v>547</v>
      </c>
      <c r="K26" s="6" t="s">
        <v>529</v>
      </c>
    </row>
    <row r="27" spans="1:11" ht="15" customHeight="1" x14ac:dyDescent="0.2">
      <c r="A27" s="7" t="s">
        <v>710</v>
      </c>
      <c r="B27" s="7">
        <f>IFERROR(INDEX(PitRawData!$A$1:$AMK$3,3,MATCH(H27,PitRawData!$A$1:$AMK$1,0)),"NO DATA")</f>
        <v>0</v>
      </c>
      <c r="C27" s="7">
        <f>IFERROR(INDEX(PitRawData!$A$1:$AMK$3,3,MATCH(I27,PitRawData!$A$1:$AMK$1,0)),"NO DATA")</f>
        <v>0</v>
      </c>
      <c r="D27" s="7">
        <f>IFERROR(INDEX(PitRawData!$A$1:$AMK$3,3,MATCH(J27,PitRawData!$A$1:$AMK$1,0)),"NO DATA")</f>
        <v>0</v>
      </c>
      <c r="E27" s="7">
        <f>IFERROR(INDEX(PitRawData!$A$1:$AMK$3,3,MATCH(K27,PitRawData!$A$1:$AMK$1,0)),"NO DATA")</f>
        <v>0</v>
      </c>
      <c r="F27" s="9">
        <f t="shared" si="0"/>
        <v>0</v>
      </c>
      <c r="H27" s="6" t="s">
        <v>583</v>
      </c>
      <c r="I27" s="6" t="s">
        <v>565</v>
      </c>
      <c r="J27" s="6" t="s">
        <v>548</v>
      </c>
      <c r="K27" s="6" t="s">
        <v>530</v>
      </c>
    </row>
    <row r="28" spans="1:11" ht="15" customHeight="1" x14ac:dyDescent="0.2">
      <c r="A28" s="7" t="s">
        <v>711</v>
      </c>
      <c r="B28" s="7">
        <f>IFERROR(INDEX(PitRawData!$A$1:$AMK$3,3,MATCH(H28,PitRawData!$A$1:$AMK$1,0)),"NO DATA")</f>
        <v>0</v>
      </c>
      <c r="C28" s="7">
        <f>IFERROR(INDEX(PitRawData!$A$1:$AMK$3,3,MATCH(I28,PitRawData!$A$1:$AMK$1,0)),"NO DATA")</f>
        <v>0</v>
      </c>
      <c r="D28" s="7">
        <f>IFERROR(INDEX(PitRawData!$A$1:$AMK$3,3,MATCH(J28,PitRawData!$A$1:$AMK$1,0)),"NO DATA")</f>
        <v>0</v>
      </c>
      <c r="E28" s="7">
        <f>IFERROR(INDEX(PitRawData!$A$1:$AMK$3,3,MATCH(K28,PitRawData!$A$1:$AMK$1,0)),"NO DATA")</f>
        <v>0</v>
      </c>
      <c r="F28" s="9">
        <f t="shared" si="0"/>
        <v>0</v>
      </c>
      <c r="H28" s="6" t="s">
        <v>587</v>
      </c>
      <c r="I28" s="6" t="s">
        <v>569</v>
      </c>
      <c r="J28" s="6" t="s">
        <v>552</v>
      </c>
      <c r="K28" s="6" t="s">
        <v>534</v>
      </c>
    </row>
    <row r="29" spans="1:11" ht="15" customHeight="1" x14ac:dyDescent="0.2">
      <c r="A29" s="7" t="s">
        <v>712</v>
      </c>
      <c r="B29" s="7">
        <f>IFERROR(INDEX(PitRawData!$A$1:$AMK$3,3,MATCH(H29,PitRawData!$A$1:$AMK$1,0)),"NO DATA")</f>
        <v>0</v>
      </c>
      <c r="C29" s="7">
        <f>IFERROR(INDEX(PitRawData!$A$1:$AMK$3,3,MATCH(I29,PitRawData!$A$1:$AMK$1,0)),"NO DATA")</f>
        <v>1</v>
      </c>
      <c r="D29" s="7">
        <f>IFERROR(INDEX(PitRawData!$A$1:$AMK$3,3,MATCH(J29,PitRawData!$A$1:$AMK$1,0)),"NO DATA")</f>
        <v>0</v>
      </c>
      <c r="E29" s="7">
        <f>IFERROR(INDEX(PitRawData!$A$1:$AMK$3,3,MATCH(K29,PitRawData!$A$1:$AMK$1,0)),"NO DATA")</f>
        <v>0</v>
      </c>
      <c r="F29" s="9">
        <f t="shared" si="0"/>
        <v>1</v>
      </c>
      <c r="H29" s="6" t="s">
        <v>586</v>
      </c>
      <c r="I29" s="6" t="s">
        <v>568</v>
      </c>
      <c r="J29" s="6" t="s">
        <v>551</v>
      </c>
      <c r="K29" s="6" t="s">
        <v>533</v>
      </c>
    </row>
    <row r="30" spans="1:11" ht="15" customHeight="1" x14ac:dyDescent="0.2"/>
    <row r="31" spans="1:11" ht="21" customHeight="1" x14ac:dyDescent="0.2">
      <c r="B31" s="2" t="s">
        <v>4</v>
      </c>
      <c r="C31" s="2"/>
      <c r="D31" s="2"/>
      <c r="E31" s="3" t="s">
        <v>5</v>
      </c>
      <c r="F31" s="2" t="s">
        <v>2</v>
      </c>
    </row>
    <row r="32" spans="1:11" ht="18" customHeight="1" x14ac:dyDescent="0.2">
      <c r="A32" s="47" t="s">
        <v>15</v>
      </c>
      <c r="B32" s="4" t="s">
        <v>0</v>
      </c>
      <c r="C32" s="4" t="s">
        <v>1</v>
      </c>
      <c r="D32" s="4" t="s">
        <v>719</v>
      </c>
      <c r="E32" s="2"/>
      <c r="F32" s="2"/>
    </row>
    <row r="33" spans="1:11" ht="15" customHeight="1" x14ac:dyDescent="0.2">
      <c r="A33" s="7" t="s">
        <v>17</v>
      </c>
      <c r="B33" s="7">
        <f>IFERROR(INDEX(PitRawData!$A$1:$AMK$3,3,MATCH(H33,PitRawData!$A$1:$AMK$1,0)),"NO DATA")</f>
        <v>0</v>
      </c>
      <c r="C33" s="25" t="s">
        <v>697</v>
      </c>
      <c r="D33" s="7">
        <f>IFERROR(INDEX(PitRawData!$A$1:$AMK$3,3,MATCH(J33,PitRawData!$A$1:$AMK$1,0)),"NO DATA")</f>
        <v>0</v>
      </c>
      <c r="E33" s="7">
        <f>IFERROR(INDEX(PitRawData!$A$1:$AMK$3,3,MATCH(K33,PitRawData!$A$1:$AMK$1,0)),"NO DATA")</f>
        <v>0</v>
      </c>
      <c r="F33" s="9">
        <f>SUM(B33:E33)</f>
        <v>0</v>
      </c>
      <c r="H33" s="6" t="s">
        <v>581</v>
      </c>
      <c r="J33" s="6" t="s">
        <v>546</v>
      </c>
      <c r="K33" s="6" t="s">
        <v>528</v>
      </c>
    </row>
    <row r="34" spans="1:11" ht="15" customHeight="1" x14ac:dyDescent="0.2"/>
    <row r="35" spans="1:11" hidden="1" x14ac:dyDescent="0.2">
      <c r="A35" s="20"/>
    </row>
  </sheetData>
  <sheetProtection algorithmName="SHA-512" hashValue="eindLgqDxS2Zb0EMEIsXIZ9/Vk/5La1S+Mkbbcv6MtvdChdm3yHrZY5+ryaQpomST9dL2qQytjUqVeCl/urK8g==" saltValue="gusslLawB6oO54LYNRzTzA==" spinCount="100000" sheet="1" objects="1" scenarios="1"/>
  <conditionalFormatting sqref="A3:F3">
    <cfRule type="expression" dxfId="14" priority="1">
      <formula>$A$3="PASTE DATA INTO THE 'PitRawData' TAB TO POPULATE THIS TEMPLATE."</formula>
    </cfRule>
  </conditionalFormatting>
  <pageMargins left="0.25" right="0.25" top="0.75" bottom="0.75" header="0.3" footer="0.3"/>
  <pageSetup orientation="landscape" r:id="rId1"/>
  <rowBreaks count="1" manualBreakCount="1">
    <brk id="2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DF232-508D-4627-9C6C-438D6BF95707}">
  <sheetPr codeName="Sheet14"/>
  <dimension ref="A1:L40"/>
  <sheetViews>
    <sheetView zoomScaleNormal="100" workbookViewId="0"/>
  </sheetViews>
  <sheetFormatPr baseColWidth="10" defaultColWidth="0" defaultRowHeight="15" zeroHeight="1" x14ac:dyDescent="0.2"/>
  <cols>
    <col min="1" max="1" width="62.6640625" style="6" customWidth="1"/>
    <col min="2" max="6" width="12.6640625" style="6" customWidth="1"/>
    <col min="7" max="7" width="9.1640625" style="6" customWidth="1"/>
    <col min="8" max="11" width="39.6640625" style="6" hidden="1" customWidth="1"/>
    <col min="12" max="12" width="8.83203125" style="6" hidden="1" customWidth="1"/>
    <col min="13" max="16384" width="9.1640625" style="6" hidden="1"/>
  </cols>
  <sheetData>
    <row r="1" spans="1:11" ht="21" customHeight="1" x14ac:dyDescent="0.2">
      <c r="A1" s="38" t="s">
        <v>725</v>
      </c>
      <c r="B1" s="45"/>
      <c r="C1" s="45"/>
      <c r="D1" s="45"/>
      <c r="E1" s="45"/>
      <c r="F1" s="45"/>
      <c r="G1" s="36"/>
    </row>
    <row r="2" spans="1:11" ht="18" customHeight="1" x14ac:dyDescent="0.2">
      <c r="A2" s="44" t="str">
        <f>HeadingLine2</f>
        <v>OH-507: Ohio Balance of State CoC</v>
      </c>
      <c r="B2" s="45"/>
      <c r="C2" s="45"/>
      <c r="D2" s="45"/>
      <c r="E2" s="45"/>
      <c r="F2" s="45"/>
      <c r="G2" s="36"/>
    </row>
    <row r="3" spans="1:11" ht="18" customHeight="1" x14ac:dyDescent="0.2">
      <c r="A3" s="44" t="str">
        <f>HeadingLine3</f>
        <v>Date of PIT Count: 1/23/24</v>
      </c>
      <c r="B3" s="45"/>
      <c r="C3" s="45"/>
      <c r="D3" s="45"/>
      <c r="E3" s="45"/>
      <c r="F3" s="45"/>
      <c r="G3" s="36"/>
    </row>
    <row r="4" spans="1:11" ht="18" customHeight="1" x14ac:dyDescent="0.2">
      <c r="A4" s="44" t="str">
        <f>HeadingLine4</f>
        <v>PIT Count Type: Sheltered and Unsheltered Count</v>
      </c>
      <c r="B4" s="45"/>
      <c r="C4" s="45"/>
      <c r="D4" s="45"/>
      <c r="E4" s="45"/>
      <c r="F4" s="45"/>
      <c r="G4" s="36"/>
    </row>
    <row r="5" spans="1:11" ht="18" customHeight="1" x14ac:dyDescent="0.2">
      <c r="A5" s="38"/>
      <c r="B5" s="35"/>
      <c r="C5" s="36"/>
      <c r="D5" s="36"/>
      <c r="E5" s="36"/>
      <c r="F5" s="36"/>
      <c r="G5" s="36"/>
    </row>
    <row r="6" spans="1:11" ht="18" customHeight="1" x14ac:dyDescent="0.25">
      <c r="A6" s="46" t="s">
        <v>695</v>
      </c>
      <c r="B6" s="36"/>
      <c r="C6" s="36"/>
      <c r="D6" s="36"/>
      <c r="E6" s="36"/>
      <c r="F6" s="36"/>
      <c r="G6" s="36"/>
    </row>
    <row r="7" spans="1:11" ht="15" customHeight="1" x14ac:dyDescent="0.2">
      <c r="A7" s="1"/>
      <c r="B7" s="36"/>
      <c r="C7" s="36"/>
      <c r="D7" s="36"/>
      <c r="E7" s="36"/>
      <c r="F7" s="36"/>
      <c r="G7" s="36"/>
    </row>
    <row r="8" spans="1:11" ht="21" customHeight="1" x14ac:dyDescent="0.2">
      <c r="B8" s="2" t="s">
        <v>4</v>
      </c>
      <c r="C8" s="2"/>
      <c r="D8" s="2"/>
      <c r="E8" s="3" t="s">
        <v>5</v>
      </c>
      <c r="F8" s="2" t="s">
        <v>2</v>
      </c>
      <c r="G8" s="22"/>
    </row>
    <row r="9" spans="1:11" ht="18" customHeight="1" x14ac:dyDescent="0.2">
      <c r="A9" s="47" t="s">
        <v>3</v>
      </c>
      <c r="B9" s="4" t="s">
        <v>0</v>
      </c>
      <c r="C9" s="4" t="s">
        <v>1</v>
      </c>
      <c r="D9" s="4" t="s">
        <v>719</v>
      </c>
      <c r="E9" s="2"/>
      <c r="F9" s="2"/>
      <c r="G9" s="37"/>
    </row>
    <row r="10" spans="1:11" ht="15" customHeight="1" x14ac:dyDescent="0.2">
      <c r="A10" s="7" t="s">
        <v>6</v>
      </c>
      <c r="B10" s="12">
        <f>IFERROR(INDEX(PitRawData!$A$1:$AMK$3,3,MATCH(H10,PitRawData!$A$1:$AMK$1,0)),"NO DATA")</f>
        <v>1437</v>
      </c>
      <c r="C10" s="12">
        <f>IFERROR(INDEX(PitRawData!$A$1:$AMK$3,3,MATCH(I10,PitRawData!$A$1:$AMK$1,0)),"NO DATA")</f>
        <v>234</v>
      </c>
      <c r="D10" s="7">
        <f>IFERROR(INDEX(PitRawData!$A$1:$AMK$3,3,MATCH(J10,PitRawData!$A$1:$AMK$1,0)),"NO DATA")</f>
        <v>0</v>
      </c>
      <c r="E10" s="12">
        <f>IFERROR(INDEX(PitRawData!$A$1:$AMK$3,3,MATCH(K10,PitRawData!$A$1:$AMK$1,0)),"NO DATA")</f>
        <v>1070</v>
      </c>
      <c r="F10" s="24">
        <f>SUM(B10:E10)</f>
        <v>2741</v>
      </c>
      <c r="G10" s="37"/>
      <c r="H10" s="17" t="s">
        <v>526</v>
      </c>
      <c r="I10" s="17" t="s">
        <v>503</v>
      </c>
      <c r="J10" s="6" t="s">
        <v>481</v>
      </c>
      <c r="K10" s="17" t="s">
        <v>458</v>
      </c>
    </row>
    <row r="11" spans="1:11" ht="15" customHeight="1" x14ac:dyDescent="0.2">
      <c r="A11" s="7" t="s">
        <v>19</v>
      </c>
      <c r="B11" s="24">
        <f>SUM(B12:B17)</f>
        <v>1479</v>
      </c>
      <c r="C11" s="24">
        <f t="shared" ref="C11:E11" si="0">SUM(C12:C17)</f>
        <v>243</v>
      </c>
      <c r="D11" s="24">
        <f t="shared" si="0"/>
        <v>0</v>
      </c>
      <c r="E11" s="24">
        <f t="shared" si="0"/>
        <v>1174</v>
      </c>
      <c r="F11" s="24">
        <f t="shared" ref="F11:F17" si="1">SUM(B11:E11)</f>
        <v>2896</v>
      </c>
      <c r="G11" s="37"/>
      <c r="H11" s="17"/>
      <c r="I11" s="17"/>
      <c r="K11" s="17"/>
    </row>
    <row r="12" spans="1:11" ht="15" customHeight="1" x14ac:dyDescent="0.2">
      <c r="A12" s="11" t="s">
        <v>9</v>
      </c>
      <c r="B12" s="12">
        <f>IFERROR(INDEX(PitRawData!$A$1:$AMK$3,3,MATCH(H12,PitRawData!$A$1:$AMK$1,0)),"NO DATA")</f>
        <v>138</v>
      </c>
      <c r="C12" s="12">
        <f>IFERROR(INDEX(PitRawData!$A$1:$AMK$3,3,MATCH(I12,PitRawData!$A$1:$AMK$1,0)),"NO DATA")</f>
        <v>63</v>
      </c>
      <c r="D12" s="7">
        <f>IFERROR(INDEX(PitRawData!$A$1:$AMK$3,3,MATCH(J12,PitRawData!$A$1:$AMK$1,0)),"NO DATA")</f>
        <v>0</v>
      </c>
      <c r="E12" s="12">
        <f>IFERROR(INDEX(PitRawData!$A$1:$AMK$3,3,MATCH(K12,PitRawData!$A$1:$AMK$1,0)),"NO DATA")</f>
        <v>96</v>
      </c>
      <c r="F12" s="24">
        <f t="shared" si="1"/>
        <v>297</v>
      </c>
      <c r="G12" s="37"/>
      <c r="H12" s="6" t="s">
        <v>525</v>
      </c>
      <c r="I12" s="6" t="s">
        <v>502</v>
      </c>
      <c r="J12" s="6" t="s">
        <v>480</v>
      </c>
      <c r="K12" s="6" t="s">
        <v>457</v>
      </c>
    </row>
    <row r="13" spans="1:11" ht="15" customHeight="1" x14ac:dyDescent="0.2">
      <c r="A13" s="11" t="s">
        <v>10</v>
      </c>
      <c r="B13" s="12">
        <f>IFERROR(INDEX(PitRawData!$A$1:$AMK$3,3,MATCH(H13,PitRawData!$A$1:$AMK$1,0)),"NO DATA")</f>
        <v>302</v>
      </c>
      <c r="C13" s="12">
        <f>IFERROR(INDEX(PitRawData!$A$1:$AMK$3,3,MATCH(I13,PitRawData!$A$1:$AMK$1,0)),"NO DATA")</f>
        <v>32</v>
      </c>
      <c r="D13" s="7">
        <f>IFERROR(INDEX(PitRawData!$A$1:$AMK$3,3,MATCH(J13,PitRawData!$A$1:$AMK$1,0)),"NO DATA")</f>
        <v>0</v>
      </c>
      <c r="E13" s="12">
        <f>IFERROR(INDEX(PitRawData!$A$1:$AMK$3,3,MATCH(K13,PitRawData!$A$1:$AMK$1,0)),"NO DATA")</f>
        <v>313</v>
      </c>
      <c r="F13" s="24">
        <f t="shared" si="1"/>
        <v>647</v>
      </c>
      <c r="H13" s="6" t="s">
        <v>524</v>
      </c>
      <c r="I13" s="6" t="s">
        <v>501</v>
      </c>
      <c r="J13" s="6" t="s">
        <v>479</v>
      </c>
      <c r="K13" s="6" t="s">
        <v>456</v>
      </c>
    </row>
    <row r="14" spans="1:11" ht="15" customHeight="1" x14ac:dyDescent="0.2">
      <c r="A14" s="11" t="s">
        <v>11</v>
      </c>
      <c r="B14" s="12">
        <f>IFERROR(INDEX(PitRawData!$A$1:$AMK$3,3,MATCH(H14,PitRawData!$A$1:$AMK$1,0)),"NO DATA")</f>
        <v>335</v>
      </c>
      <c r="C14" s="12">
        <f>IFERROR(INDEX(PitRawData!$A$1:$AMK$3,3,MATCH(I14,PitRawData!$A$1:$AMK$1,0)),"NO DATA")</f>
        <v>44</v>
      </c>
      <c r="D14" s="7">
        <f>IFERROR(INDEX(PitRawData!$A$1:$AMK$3,3,MATCH(J14,PitRawData!$A$1:$AMK$1,0)),"NO DATA")</f>
        <v>0</v>
      </c>
      <c r="E14" s="12">
        <f>IFERROR(INDEX(PitRawData!$A$1:$AMK$3,3,MATCH(K14,PitRawData!$A$1:$AMK$1,0)),"NO DATA")</f>
        <v>368</v>
      </c>
      <c r="F14" s="24">
        <f t="shared" si="1"/>
        <v>747</v>
      </c>
      <c r="H14" s="6" t="s">
        <v>523</v>
      </c>
      <c r="I14" s="6" t="s">
        <v>500</v>
      </c>
      <c r="J14" s="6" t="s">
        <v>478</v>
      </c>
      <c r="K14" s="6" t="s">
        <v>455</v>
      </c>
    </row>
    <row r="15" spans="1:11" x14ac:dyDescent="0.2">
      <c r="A15" s="11" t="s">
        <v>12</v>
      </c>
      <c r="B15" s="12">
        <f>IFERROR(INDEX(PitRawData!$A$1:$AMK$3,3,MATCH(H15,PitRawData!$A$1:$AMK$1,0)),"NO DATA")</f>
        <v>340</v>
      </c>
      <c r="C15" s="12">
        <f>IFERROR(INDEX(PitRawData!$A$1:$AMK$3,3,MATCH(I15,PitRawData!$A$1:$AMK$1,0)),"NO DATA")</f>
        <v>34</v>
      </c>
      <c r="D15" s="7">
        <f>IFERROR(INDEX(PitRawData!$A$1:$AMK$3,3,MATCH(J15,PitRawData!$A$1:$AMK$1,0)),"NO DATA")</f>
        <v>0</v>
      </c>
      <c r="E15" s="12">
        <f>IFERROR(INDEX(PitRawData!$A$1:$AMK$3,3,MATCH(K15,PitRawData!$A$1:$AMK$1,0)),"NO DATA")</f>
        <v>214</v>
      </c>
      <c r="F15" s="24">
        <f t="shared" si="1"/>
        <v>588</v>
      </c>
      <c r="H15" s="6" t="s">
        <v>522</v>
      </c>
      <c r="I15" s="6" t="s">
        <v>499</v>
      </c>
      <c r="J15" s="6" t="s">
        <v>477</v>
      </c>
      <c r="K15" s="6" t="s">
        <v>454</v>
      </c>
    </row>
    <row r="16" spans="1:11" ht="15" customHeight="1" x14ac:dyDescent="0.2">
      <c r="A16" s="11" t="s">
        <v>13</v>
      </c>
      <c r="B16" s="12">
        <f>IFERROR(INDEX(PitRawData!$A$1:$AMK$3,3,MATCH(H16,PitRawData!$A$1:$AMK$1,0)),"NO DATA")</f>
        <v>283</v>
      </c>
      <c r="C16" s="12">
        <f>IFERROR(INDEX(PitRawData!$A$1:$AMK$3,3,MATCH(I16,PitRawData!$A$1:$AMK$1,0)),"NO DATA")</f>
        <v>36</v>
      </c>
      <c r="D16" s="7">
        <f>IFERROR(INDEX(PitRawData!$A$1:$AMK$3,3,MATCH(J16,PitRawData!$A$1:$AMK$1,0)),"NO DATA")</f>
        <v>0</v>
      </c>
      <c r="E16" s="12">
        <f>IFERROR(INDEX(PitRawData!$A$1:$AMK$3,3,MATCH(K16,PitRawData!$A$1:$AMK$1,0)),"NO DATA")</f>
        <v>144</v>
      </c>
      <c r="F16" s="24">
        <f t="shared" si="1"/>
        <v>463</v>
      </c>
      <c r="H16" s="6" t="s">
        <v>521</v>
      </c>
      <c r="I16" s="6" t="s">
        <v>498</v>
      </c>
      <c r="J16" s="6" t="s">
        <v>476</v>
      </c>
      <c r="K16" s="6" t="s">
        <v>453</v>
      </c>
    </row>
    <row r="17" spans="1:11" ht="15" customHeight="1" x14ac:dyDescent="0.2">
      <c r="A17" s="11" t="s">
        <v>690</v>
      </c>
      <c r="B17" s="12">
        <f>IFERROR(INDEX(PitRawData!$A$1:$AMK$3,3,MATCH(H17,PitRawData!$A$1:$AMK$1,0)),"NO DATA")</f>
        <v>81</v>
      </c>
      <c r="C17" s="12">
        <f>IFERROR(INDEX(PitRawData!$A$1:$AMK$3,3,MATCH(I17,PitRawData!$A$1:$AMK$1,0)),"NO DATA")</f>
        <v>34</v>
      </c>
      <c r="D17" s="7">
        <f>IFERROR(INDEX(PitRawData!$A$1:$AMK$3,3,MATCH(J17,PitRawData!$A$1:$AMK$1,0)),"NO DATA")</f>
        <v>0</v>
      </c>
      <c r="E17" s="12">
        <f>IFERROR(INDEX(PitRawData!$A$1:$AMK$3,3,MATCH(K17,PitRawData!$A$1:$AMK$1,0)),"NO DATA")</f>
        <v>39</v>
      </c>
      <c r="F17" s="24">
        <f t="shared" si="1"/>
        <v>154</v>
      </c>
      <c r="H17" s="6" t="s">
        <v>520</v>
      </c>
      <c r="I17" s="6" t="s">
        <v>497</v>
      </c>
      <c r="J17" s="6" t="s">
        <v>475</v>
      </c>
      <c r="K17" s="6" t="s">
        <v>452</v>
      </c>
    </row>
    <row r="18" spans="1:11" ht="15" customHeight="1" x14ac:dyDescent="0.2"/>
    <row r="19" spans="1:11" ht="21" customHeight="1" x14ac:dyDescent="0.2">
      <c r="B19" s="2" t="s">
        <v>4</v>
      </c>
      <c r="C19" s="2"/>
      <c r="D19" s="2"/>
      <c r="E19" s="3" t="s">
        <v>5</v>
      </c>
      <c r="F19" s="2" t="s">
        <v>2</v>
      </c>
      <c r="G19" s="37"/>
    </row>
    <row r="20" spans="1:11" ht="18" customHeight="1" x14ac:dyDescent="0.2">
      <c r="A20" s="47" t="s">
        <v>714</v>
      </c>
      <c r="B20" s="4" t="s">
        <v>0</v>
      </c>
      <c r="C20" s="4" t="s">
        <v>1</v>
      </c>
      <c r="D20" s="4" t="s">
        <v>719</v>
      </c>
      <c r="E20" s="2"/>
      <c r="F20" s="2"/>
      <c r="G20" s="37"/>
    </row>
    <row r="21" spans="1:11" ht="15" customHeight="1" x14ac:dyDescent="0.2">
      <c r="A21" s="11" t="s">
        <v>698</v>
      </c>
      <c r="B21" s="12">
        <f>IFERROR(INDEX(PitRawData!$A$1:$AMK$3,3,MATCH(H21,PitRawData!$A$1:$AMK$1,0)),"NO DATA")</f>
        <v>6</v>
      </c>
      <c r="C21" s="12">
        <f>IFERROR(INDEX(PitRawData!$A$1:$AMK$3,3,MATCH(I21,PitRawData!$A$1:$AMK$1,0)),"NO DATA")</f>
        <v>1</v>
      </c>
      <c r="D21" s="7">
        <f>IFERROR(INDEX(PitRawData!$A$1:$AMK$3,3,MATCH(J21,PitRawData!$A$1:$AMK$1,0)),"NO DATA")</f>
        <v>0</v>
      </c>
      <c r="E21" s="12">
        <f>IFERROR(INDEX(PitRawData!$A$1:$AMK$3,3,MATCH(K21,PitRawData!$A$1:$AMK$1,0)),"NO DATA")</f>
        <v>14</v>
      </c>
      <c r="F21" s="24">
        <f>SUM(B21:E21)</f>
        <v>21</v>
      </c>
      <c r="H21" s="6" t="s">
        <v>517</v>
      </c>
      <c r="I21" s="6" t="s">
        <v>494</v>
      </c>
      <c r="J21" s="6" t="s">
        <v>472</v>
      </c>
      <c r="K21" s="6" t="s">
        <v>449</v>
      </c>
    </row>
    <row r="22" spans="1:11" ht="15" customHeight="1" x14ac:dyDescent="0.2">
      <c r="A22" s="11" t="s">
        <v>699</v>
      </c>
      <c r="B22" s="12">
        <f>IFERROR(INDEX(PitRawData!$A$1:$AMK$3,3,MATCH(H22,PitRawData!$A$1:$AMK$1,0)),"NO DATA")</f>
        <v>2</v>
      </c>
      <c r="C22" s="12">
        <f>IFERROR(INDEX(PitRawData!$A$1:$AMK$3,3,MATCH(I22,PitRawData!$A$1:$AMK$1,0)),"NO DATA")</f>
        <v>0</v>
      </c>
      <c r="D22" s="7">
        <f>IFERROR(INDEX(PitRawData!$A$1:$AMK$3,3,MATCH(J22,PitRawData!$A$1:$AMK$1,0)),"NO DATA")</f>
        <v>0</v>
      </c>
      <c r="E22" s="12">
        <f>IFERROR(INDEX(PitRawData!$A$1:$AMK$3,3,MATCH(K22,PitRawData!$A$1:$AMK$1,0)),"NO DATA")</f>
        <v>0</v>
      </c>
      <c r="F22" s="24">
        <f t="shared" ref="F22:F35" si="2">SUM(B22:E22)</f>
        <v>2</v>
      </c>
      <c r="H22" s="6" t="s">
        <v>518</v>
      </c>
      <c r="I22" s="6" t="s">
        <v>495</v>
      </c>
      <c r="J22" s="6" t="s">
        <v>473</v>
      </c>
      <c r="K22" s="6" t="s">
        <v>450</v>
      </c>
    </row>
    <row r="23" spans="1:11" ht="15" customHeight="1" x14ac:dyDescent="0.2">
      <c r="A23" s="11" t="s">
        <v>700</v>
      </c>
      <c r="B23" s="12">
        <f>IFERROR(INDEX(PitRawData!$A$1:$AMK$3,3,MATCH(H23,PitRawData!$A$1:$AMK$1,0)),"NO DATA")</f>
        <v>2</v>
      </c>
      <c r="C23" s="12">
        <f>IFERROR(INDEX(PitRawData!$A$1:$AMK$3,3,MATCH(I23,PitRawData!$A$1:$AMK$1,0)),"NO DATA")</f>
        <v>1</v>
      </c>
      <c r="D23" s="7">
        <f>IFERROR(INDEX(PitRawData!$A$1:$AMK$3,3,MATCH(J23,PitRawData!$A$1:$AMK$1,0)),"NO DATA")</f>
        <v>0</v>
      </c>
      <c r="E23" s="12">
        <f>IFERROR(INDEX(PitRawData!$A$1:$AMK$3,3,MATCH(K23,PitRawData!$A$1:$AMK$1,0)),"NO DATA")</f>
        <v>1</v>
      </c>
      <c r="F23" s="24">
        <f t="shared" si="2"/>
        <v>4</v>
      </c>
      <c r="H23" s="6" t="s">
        <v>515</v>
      </c>
      <c r="I23" s="6" t="s">
        <v>492</v>
      </c>
      <c r="J23" s="6" t="s">
        <v>470</v>
      </c>
      <c r="K23" s="6" t="s">
        <v>447</v>
      </c>
    </row>
    <row r="24" spans="1:11" ht="15" customHeight="1" x14ac:dyDescent="0.2">
      <c r="A24" s="11" t="s">
        <v>701</v>
      </c>
      <c r="B24" s="12">
        <f>IFERROR(INDEX(PitRawData!$A$1:$AMK$3,3,MATCH(H24,PitRawData!$A$1:$AMK$1,0)),"NO DATA")</f>
        <v>0</v>
      </c>
      <c r="C24" s="12">
        <f>IFERROR(INDEX(PitRawData!$A$1:$AMK$3,3,MATCH(I24,PitRawData!$A$1:$AMK$1,0)),"NO DATA")</f>
        <v>0</v>
      </c>
      <c r="D24" s="7">
        <f>IFERROR(INDEX(PitRawData!$A$1:$AMK$3,3,MATCH(J24,PitRawData!$A$1:$AMK$1,0)),"NO DATA")</f>
        <v>0</v>
      </c>
      <c r="E24" s="12">
        <f>IFERROR(INDEX(PitRawData!$A$1:$AMK$3,3,MATCH(K24,PitRawData!$A$1:$AMK$1,0)),"NO DATA")</f>
        <v>0</v>
      </c>
      <c r="F24" s="24">
        <f t="shared" si="2"/>
        <v>0</v>
      </c>
      <c r="H24" s="6" t="s">
        <v>516</v>
      </c>
      <c r="I24" s="6" t="s">
        <v>493</v>
      </c>
      <c r="J24" s="6" t="s">
        <v>471</v>
      </c>
      <c r="K24" s="6" t="s">
        <v>448</v>
      </c>
    </row>
    <row r="25" spans="1:11" ht="15" customHeight="1" x14ac:dyDescent="0.2">
      <c r="A25" s="11" t="s">
        <v>702</v>
      </c>
      <c r="B25" s="12">
        <f>IFERROR(INDEX(PitRawData!$A$1:$AMK$3,3,MATCH(H25,PitRawData!$A$1:$AMK$1,0)),"NO DATA")</f>
        <v>218</v>
      </c>
      <c r="C25" s="12">
        <f>IFERROR(INDEX(PitRawData!$A$1:$AMK$3,3,MATCH(I25,PitRawData!$A$1:$AMK$1,0)),"NO DATA")</f>
        <v>31</v>
      </c>
      <c r="D25" s="7">
        <f>IFERROR(INDEX(PitRawData!$A$1:$AMK$3,3,MATCH(J25,PitRawData!$A$1:$AMK$1,0)),"NO DATA")</f>
        <v>0</v>
      </c>
      <c r="E25" s="12">
        <f>IFERROR(INDEX(PitRawData!$A$1:$AMK$3,3,MATCH(K25,PitRawData!$A$1:$AMK$1,0)),"NO DATA")</f>
        <v>69</v>
      </c>
      <c r="F25" s="24">
        <f t="shared" si="2"/>
        <v>318</v>
      </c>
      <c r="H25" s="6" t="s">
        <v>513</v>
      </c>
      <c r="I25" s="6" t="s">
        <v>490</v>
      </c>
      <c r="J25" s="6" t="s">
        <v>468</v>
      </c>
      <c r="K25" s="6" t="s">
        <v>445</v>
      </c>
    </row>
    <row r="26" spans="1:11" ht="15" customHeight="1" x14ac:dyDescent="0.2">
      <c r="A26" s="11" t="s">
        <v>703</v>
      </c>
      <c r="B26" s="12">
        <f>IFERROR(INDEX(PitRawData!$A$1:$AMK$3,3,MATCH(H26,PitRawData!$A$1:$AMK$1,0)),"NO DATA")</f>
        <v>0</v>
      </c>
      <c r="C26" s="12">
        <f>IFERROR(INDEX(PitRawData!$A$1:$AMK$3,3,MATCH(I26,PitRawData!$A$1:$AMK$1,0)),"NO DATA")</f>
        <v>1</v>
      </c>
      <c r="D26" s="7">
        <f>IFERROR(INDEX(PitRawData!$A$1:$AMK$3,3,MATCH(J26,PitRawData!$A$1:$AMK$1,0)),"NO DATA")</f>
        <v>0</v>
      </c>
      <c r="E26" s="12">
        <f>IFERROR(INDEX(PitRawData!$A$1:$AMK$3,3,MATCH(K26,PitRawData!$A$1:$AMK$1,0)),"NO DATA")</f>
        <v>0</v>
      </c>
      <c r="F26" s="24">
        <f t="shared" si="2"/>
        <v>1</v>
      </c>
      <c r="H26" s="6" t="s">
        <v>514</v>
      </c>
      <c r="I26" s="6" t="s">
        <v>491</v>
      </c>
      <c r="J26" s="6" t="s">
        <v>469</v>
      </c>
      <c r="K26" s="6" t="s">
        <v>446</v>
      </c>
    </row>
    <row r="27" spans="1:11" ht="15" customHeight="1" x14ac:dyDescent="0.2">
      <c r="A27" s="11" t="s">
        <v>704</v>
      </c>
      <c r="B27" s="12">
        <f>IFERROR(INDEX(PitRawData!$A$1:$AMK$3,3,MATCH(H27,PitRawData!$A$1:$AMK$1,0)),"NO DATA")</f>
        <v>30</v>
      </c>
      <c r="C27" s="12">
        <f>IFERROR(INDEX(PitRawData!$A$1:$AMK$3,3,MATCH(I27,PitRawData!$A$1:$AMK$1,0)),"NO DATA")</f>
        <v>0</v>
      </c>
      <c r="D27" s="7">
        <f>IFERROR(INDEX(PitRawData!$A$1:$AMK$3,3,MATCH(J27,PitRawData!$A$1:$AMK$1,0)),"NO DATA")</f>
        <v>0</v>
      </c>
      <c r="E27" s="12">
        <f>IFERROR(INDEX(PitRawData!$A$1:$AMK$3,3,MATCH(K27,PitRawData!$A$1:$AMK$1,0)),"NO DATA")</f>
        <v>1</v>
      </c>
      <c r="F27" s="24">
        <f t="shared" si="2"/>
        <v>31</v>
      </c>
      <c r="H27" s="6" t="s">
        <v>519</v>
      </c>
      <c r="I27" s="6" t="s">
        <v>496</v>
      </c>
      <c r="J27" s="6" t="s">
        <v>474</v>
      </c>
      <c r="K27" s="6" t="s">
        <v>451</v>
      </c>
    </row>
    <row r="28" spans="1:11" ht="15" customHeight="1" x14ac:dyDescent="0.2">
      <c r="A28" s="11" t="s">
        <v>705</v>
      </c>
      <c r="B28" s="12">
        <f>IFERROR(INDEX(PitRawData!$A$1:$AMK$3,3,MATCH(H28,PitRawData!$A$1:$AMK$1,0)),"NO DATA")</f>
        <v>1</v>
      </c>
      <c r="C28" s="12">
        <f>IFERROR(INDEX(PitRawData!$A$1:$AMK$3,3,MATCH(I28,PitRawData!$A$1:$AMK$1,0)),"NO DATA")</f>
        <v>0</v>
      </c>
      <c r="D28" s="7">
        <f>IFERROR(INDEX(PitRawData!$A$1:$AMK$3,3,MATCH(J28,PitRawData!$A$1:$AMK$1,0)),"NO DATA")</f>
        <v>0</v>
      </c>
      <c r="E28" s="12">
        <f>IFERROR(INDEX(PitRawData!$A$1:$AMK$3,3,MATCH(K28,PitRawData!$A$1:$AMK$1,0)),"NO DATA")</f>
        <v>1</v>
      </c>
      <c r="F28" s="24">
        <f t="shared" si="2"/>
        <v>2</v>
      </c>
      <c r="H28" s="6" t="s">
        <v>511</v>
      </c>
      <c r="I28" s="6" t="s">
        <v>488</v>
      </c>
      <c r="J28" s="6" t="s">
        <v>466</v>
      </c>
      <c r="K28" s="6" t="s">
        <v>443</v>
      </c>
    </row>
    <row r="29" spans="1:11" ht="15" customHeight="1" x14ac:dyDescent="0.2">
      <c r="A29" s="11" t="s">
        <v>706</v>
      </c>
      <c r="B29" s="12">
        <f>IFERROR(INDEX(PitRawData!$A$1:$AMK$3,3,MATCH(H29,PitRawData!$A$1:$AMK$1,0)),"NO DATA")</f>
        <v>0</v>
      </c>
      <c r="C29" s="12">
        <f>IFERROR(INDEX(PitRawData!$A$1:$AMK$3,3,MATCH(I29,PitRawData!$A$1:$AMK$1,0)),"NO DATA")</f>
        <v>0</v>
      </c>
      <c r="D29" s="7">
        <f>IFERROR(INDEX(PitRawData!$A$1:$AMK$3,3,MATCH(J29,PitRawData!$A$1:$AMK$1,0)),"NO DATA")</f>
        <v>0</v>
      </c>
      <c r="E29" s="12">
        <f>IFERROR(INDEX(PitRawData!$A$1:$AMK$3,3,MATCH(K29,PitRawData!$A$1:$AMK$1,0)),"NO DATA")</f>
        <v>0</v>
      </c>
      <c r="F29" s="24">
        <f t="shared" si="2"/>
        <v>0</v>
      </c>
      <c r="H29" s="6" t="s">
        <v>512</v>
      </c>
      <c r="I29" s="6" t="s">
        <v>489</v>
      </c>
      <c r="J29" s="6" t="s">
        <v>467</v>
      </c>
      <c r="K29" s="6" t="s">
        <v>444</v>
      </c>
    </row>
    <row r="30" spans="1:11" ht="15" customHeight="1" x14ac:dyDescent="0.2">
      <c r="A30" s="11" t="s">
        <v>707</v>
      </c>
      <c r="B30" s="12">
        <f>IFERROR(INDEX(PitRawData!$A$1:$AMK$3,3,MATCH(H30,PitRawData!$A$1:$AMK$1,0)),"NO DATA")</f>
        <v>2</v>
      </c>
      <c r="C30" s="12">
        <f>IFERROR(INDEX(PitRawData!$A$1:$AMK$3,3,MATCH(I30,PitRawData!$A$1:$AMK$1,0)),"NO DATA")</f>
        <v>0</v>
      </c>
      <c r="D30" s="7">
        <f>IFERROR(INDEX(PitRawData!$A$1:$AMK$3,3,MATCH(J30,PitRawData!$A$1:$AMK$1,0)),"NO DATA")</f>
        <v>0</v>
      </c>
      <c r="E30" s="12">
        <f>IFERROR(INDEX(PitRawData!$A$1:$AMK$3,3,MATCH(K30,PitRawData!$A$1:$AMK$1,0)),"NO DATA")</f>
        <v>25</v>
      </c>
      <c r="F30" s="24">
        <f t="shared" si="2"/>
        <v>27</v>
      </c>
      <c r="H30" s="6" t="s">
        <v>507</v>
      </c>
      <c r="I30" s="6" t="s">
        <v>484</v>
      </c>
      <c r="J30" s="6" t="s">
        <v>462</v>
      </c>
      <c r="K30" s="6" t="s">
        <v>439</v>
      </c>
    </row>
    <row r="31" spans="1:11" ht="15" customHeight="1" x14ac:dyDescent="0.2">
      <c r="A31" s="11" t="s">
        <v>708</v>
      </c>
      <c r="B31" s="12">
        <f>IFERROR(INDEX(PitRawData!$A$1:$AMK$3,3,MATCH(H31,PitRawData!$A$1:$AMK$1,0)),"NO DATA")</f>
        <v>2</v>
      </c>
      <c r="C31" s="12">
        <f>IFERROR(INDEX(PitRawData!$A$1:$AMK$3,3,MATCH(I31,PitRawData!$A$1:$AMK$1,0)),"NO DATA")</f>
        <v>2</v>
      </c>
      <c r="D31" s="7">
        <f>IFERROR(INDEX(PitRawData!$A$1:$AMK$3,3,MATCH(J31,PitRawData!$A$1:$AMK$1,0)),"NO DATA")</f>
        <v>0</v>
      </c>
      <c r="E31" s="12">
        <f>IFERROR(INDEX(PitRawData!$A$1:$AMK$3,3,MATCH(K31,PitRawData!$A$1:$AMK$1,0)),"NO DATA")</f>
        <v>0</v>
      </c>
      <c r="F31" s="24">
        <f t="shared" si="2"/>
        <v>4</v>
      </c>
      <c r="H31" s="6" t="s">
        <v>508</v>
      </c>
      <c r="I31" s="6" t="s">
        <v>485</v>
      </c>
      <c r="J31" s="6" t="s">
        <v>463</v>
      </c>
      <c r="K31" s="6" t="s">
        <v>440</v>
      </c>
    </row>
    <row r="32" spans="1:11" ht="15" customHeight="1" x14ac:dyDescent="0.2">
      <c r="A32" s="11" t="s">
        <v>709</v>
      </c>
      <c r="B32" s="12">
        <f>IFERROR(INDEX(PitRawData!$A$1:$AMK$3,3,MATCH(H32,PitRawData!$A$1:$AMK$1,0)),"NO DATA")</f>
        <v>1166</v>
      </c>
      <c r="C32" s="12">
        <f>IFERROR(INDEX(PitRawData!$A$1:$AMK$3,3,MATCH(I32,PitRawData!$A$1:$AMK$1,0)),"NO DATA")</f>
        <v>196</v>
      </c>
      <c r="D32" s="7">
        <f>IFERROR(INDEX(PitRawData!$A$1:$AMK$3,3,MATCH(J32,PitRawData!$A$1:$AMK$1,0)),"NO DATA")</f>
        <v>0</v>
      </c>
      <c r="E32" s="12">
        <f>IFERROR(INDEX(PitRawData!$A$1:$AMK$3,3,MATCH(K32,PitRawData!$A$1:$AMK$1,0)),"NO DATA")</f>
        <v>1050</v>
      </c>
      <c r="F32" s="24">
        <f t="shared" si="2"/>
        <v>2412</v>
      </c>
      <c r="H32" s="6" t="s">
        <v>505</v>
      </c>
      <c r="I32" s="6" t="s">
        <v>482</v>
      </c>
      <c r="J32" s="6" t="s">
        <v>460</v>
      </c>
      <c r="K32" s="6" t="s">
        <v>437</v>
      </c>
    </row>
    <row r="33" spans="1:11" ht="15" customHeight="1" x14ac:dyDescent="0.2">
      <c r="A33" s="11" t="s">
        <v>710</v>
      </c>
      <c r="B33" s="12">
        <f>IFERROR(INDEX(PitRawData!$A$1:$AMK$3,3,MATCH(H33,PitRawData!$A$1:$AMK$1,0)),"NO DATA")</f>
        <v>15</v>
      </c>
      <c r="C33" s="12">
        <f>IFERROR(INDEX(PitRawData!$A$1:$AMK$3,3,MATCH(I33,PitRawData!$A$1:$AMK$1,0)),"NO DATA")</f>
        <v>2</v>
      </c>
      <c r="D33" s="7">
        <f>IFERROR(INDEX(PitRawData!$A$1:$AMK$3,3,MATCH(J33,PitRawData!$A$1:$AMK$1,0)),"NO DATA")</f>
        <v>0</v>
      </c>
      <c r="E33" s="12">
        <f>IFERROR(INDEX(PitRawData!$A$1:$AMK$3,3,MATCH(K33,PitRawData!$A$1:$AMK$1,0)),"NO DATA")</f>
        <v>0</v>
      </c>
      <c r="F33" s="24">
        <f t="shared" si="2"/>
        <v>17</v>
      </c>
      <c r="H33" s="6" t="s">
        <v>506</v>
      </c>
      <c r="I33" s="6" t="s">
        <v>483</v>
      </c>
      <c r="J33" s="6" t="s">
        <v>461</v>
      </c>
      <c r="K33" s="6" t="s">
        <v>438</v>
      </c>
    </row>
    <row r="34" spans="1:11" ht="15" customHeight="1" x14ac:dyDescent="0.2">
      <c r="A34" s="11" t="s">
        <v>711</v>
      </c>
      <c r="B34" s="12">
        <f>IFERROR(INDEX(PitRawData!$A$1:$AMK$3,3,MATCH(H34,PitRawData!$A$1:$AMK$1,0)),"NO DATA")</f>
        <v>1</v>
      </c>
      <c r="C34" s="12">
        <f>IFERROR(INDEX(PitRawData!$A$1:$AMK$3,3,MATCH(I34,PitRawData!$A$1:$AMK$1,0)),"NO DATA")</f>
        <v>1</v>
      </c>
      <c r="D34" s="7">
        <f>IFERROR(INDEX(PitRawData!$A$1:$AMK$3,3,MATCH(J34,PitRawData!$A$1:$AMK$1,0)),"NO DATA")</f>
        <v>0</v>
      </c>
      <c r="E34" s="12">
        <f>IFERROR(INDEX(PitRawData!$A$1:$AMK$3,3,MATCH(K34,PitRawData!$A$1:$AMK$1,0)),"NO DATA")</f>
        <v>0</v>
      </c>
      <c r="F34" s="24">
        <f t="shared" si="2"/>
        <v>2</v>
      </c>
      <c r="H34" s="6" t="s">
        <v>510</v>
      </c>
      <c r="I34" s="6" t="s">
        <v>487</v>
      </c>
      <c r="J34" s="6" t="s">
        <v>465</v>
      </c>
      <c r="K34" s="6" t="s">
        <v>442</v>
      </c>
    </row>
    <row r="35" spans="1:11" ht="15" customHeight="1" x14ac:dyDescent="0.2">
      <c r="A35" s="11" t="s">
        <v>712</v>
      </c>
      <c r="B35" s="12">
        <f>IFERROR(INDEX(PitRawData!$A$1:$AMK$3,3,MATCH(H35,PitRawData!$A$1:$AMK$1,0)),"NO DATA")</f>
        <v>34</v>
      </c>
      <c r="C35" s="12">
        <f>IFERROR(INDEX(PitRawData!$A$1:$AMK$3,3,MATCH(I35,PitRawData!$A$1:$AMK$1,0)),"NO DATA")</f>
        <v>8</v>
      </c>
      <c r="D35" s="7">
        <f>IFERROR(INDEX(PitRawData!$A$1:$AMK$3,3,MATCH(J35,PitRawData!$A$1:$AMK$1,0)),"NO DATA")</f>
        <v>0</v>
      </c>
      <c r="E35" s="12">
        <f>IFERROR(INDEX(PitRawData!$A$1:$AMK$3,3,MATCH(K35,PitRawData!$A$1:$AMK$1,0)),"NO DATA")</f>
        <v>13</v>
      </c>
      <c r="F35" s="24">
        <f t="shared" si="2"/>
        <v>55</v>
      </c>
      <c r="H35" s="6" t="s">
        <v>509</v>
      </c>
      <c r="I35" s="6" t="s">
        <v>486</v>
      </c>
      <c r="J35" s="6" t="s">
        <v>464</v>
      </c>
      <c r="K35" s="6" t="s">
        <v>441</v>
      </c>
    </row>
    <row r="36" spans="1:11" ht="15" customHeight="1" x14ac:dyDescent="0.2"/>
    <row r="37" spans="1:11" ht="21" customHeight="1" x14ac:dyDescent="0.2">
      <c r="B37" s="2" t="s">
        <v>4</v>
      </c>
      <c r="C37" s="2"/>
      <c r="D37" s="2"/>
      <c r="E37" s="3" t="s">
        <v>5</v>
      </c>
      <c r="F37" s="2" t="s">
        <v>2</v>
      </c>
    </row>
    <row r="38" spans="1:11" ht="18" customHeight="1" x14ac:dyDescent="0.2">
      <c r="A38" s="47" t="s">
        <v>15</v>
      </c>
      <c r="B38" s="4" t="s">
        <v>0</v>
      </c>
      <c r="C38" s="4" t="s">
        <v>1</v>
      </c>
      <c r="D38" s="4" t="s">
        <v>719</v>
      </c>
      <c r="E38" s="2"/>
      <c r="F38" s="2"/>
    </row>
    <row r="39" spans="1:11" ht="15" customHeight="1" x14ac:dyDescent="0.2">
      <c r="A39" s="7" t="s">
        <v>17</v>
      </c>
      <c r="B39" s="12">
        <f>IFERROR(INDEX(PitRawData!$A$1:$AMK$3,3,MATCH(H39,PitRawData!$A$1:$AMK$1,0)),"NO DATA")</f>
        <v>270</v>
      </c>
      <c r="C39" s="25" t="s">
        <v>697</v>
      </c>
      <c r="D39" s="7">
        <f>IFERROR(INDEX(PitRawData!$A$1:$AMK$3,3,MATCH(J39,PitRawData!$A$1:$AMK$1,0)),"NO DATA")</f>
        <v>0</v>
      </c>
      <c r="E39" s="12">
        <f>IFERROR(INDEX(PitRawData!$A$1:$AMK$3,3,MATCH(K39,PitRawData!$A$1:$AMK$1,0)),"NO DATA")</f>
        <v>226</v>
      </c>
      <c r="F39" s="24">
        <f>SUM(B39:E39)</f>
        <v>496</v>
      </c>
      <c r="H39" s="6" t="s">
        <v>504</v>
      </c>
      <c r="J39" s="6" t="s">
        <v>459</v>
      </c>
      <c r="K39" s="6" t="s">
        <v>436</v>
      </c>
    </row>
    <row r="40" spans="1:11" ht="15" customHeight="1" x14ac:dyDescent="0.2">
      <c r="G40" s="37"/>
    </row>
  </sheetData>
  <sheetProtection algorithmName="SHA-512" hashValue="dv6Wd4H/kbkq9f7xcpBXNybk693CNPZb9bwFaR68koGJG17rHxD2g0YSkTHBgdmu+uqt0Fd1wkOjFo2ETtPLlw==" saltValue="bNrTrBrWuhO2YFfdiwWx4A==" spinCount="100000" sheet="1" objects="1" scenarios="1"/>
  <conditionalFormatting sqref="A3:F3">
    <cfRule type="expression" dxfId="13" priority="1">
      <formula>$A$3="PASTE DATA INTO THE 'PitRawData' TAB TO POPULATE THIS TEMPLATE."</formula>
    </cfRule>
  </conditionalFormatting>
  <pageMargins left="0.25" right="0.25" top="0.75" bottom="0.75" header="0.3" footer="0.3"/>
  <pageSetup orientation="landscape" r:id="rId1"/>
  <rowBreaks count="1" manualBreakCount="1">
    <brk id="1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339D-DD51-445D-A461-1C1AE38A3C24}">
  <sheetPr codeName="Sheet17"/>
  <dimension ref="A1:K72"/>
  <sheetViews>
    <sheetView tabSelected="1" zoomScaleNormal="100" workbookViewId="0"/>
  </sheetViews>
  <sheetFormatPr baseColWidth="10" defaultColWidth="0" defaultRowHeight="15" zeroHeight="1" x14ac:dyDescent="0.2"/>
  <cols>
    <col min="1" max="1" width="62.6640625" style="6" customWidth="1"/>
    <col min="2" max="6" width="12.6640625" style="6" customWidth="1"/>
    <col min="7" max="7" width="9.1640625" style="6" customWidth="1"/>
    <col min="8" max="11" width="39.6640625" style="6" hidden="1" customWidth="1"/>
    <col min="12" max="16384" width="9.1640625" style="6" hidden="1"/>
  </cols>
  <sheetData>
    <row r="1" spans="1:7" ht="21" customHeight="1" x14ac:dyDescent="0.2">
      <c r="A1" s="38" t="s">
        <v>725</v>
      </c>
      <c r="B1" s="45"/>
      <c r="C1" s="45"/>
      <c r="D1" s="45"/>
      <c r="E1" s="45"/>
      <c r="F1" s="45"/>
      <c r="G1" s="36"/>
    </row>
    <row r="2" spans="1:7" ht="18" customHeight="1" x14ac:dyDescent="0.2">
      <c r="A2" s="44" t="str">
        <f>HeadingLine2</f>
        <v>OH-507: Ohio Balance of State CoC</v>
      </c>
      <c r="B2" s="45"/>
      <c r="C2" s="45"/>
      <c r="D2" s="45"/>
      <c r="E2" s="45"/>
      <c r="F2" s="45"/>
      <c r="G2" s="36"/>
    </row>
    <row r="3" spans="1:7" ht="18" customHeight="1" x14ac:dyDescent="0.2">
      <c r="A3" s="44" t="str">
        <f>HeadingLine3</f>
        <v>Date of PIT Count: 1/23/24</v>
      </c>
      <c r="B3" s="45"/>
      <c r="C3" s="45"/>
      <c r="D3" s="45"/>
      <c r="E3" s="45"/>
      <c r="F3" s="45"/>
      <c r="G3" s="36"/>
    </row>
    <row r="4" spans="1:7" ht="18" customHeight="1" x14ac:dyDescent="0.2">
      <c r="A4" s="44" t="str">
        <f>HeadingLine4</f>
        <v>PIT Count Type: Sheltered and Unsheltered Count</v>
      </c>
      <c r="B4" s="45"/>
      <c r="C4" s="45"/>
      <c r="D4" s="45"/>
      <c r="E4" s="45"/>
      <c r="F4" s="45"/>
      <c r="G4" s="36"/>
    </row>
    <row r="5" spans="1:7" ht="18" customHeight="1" x14ac:dyDescent="0.2">
      <c r="A5" s="38"/>
      <c r="B5" s="35"/>
      <c r="C5" s="36"/>
      <c r="D5" s="36"/>
      <c r="E5" s="36"/>
      <c r="F5" s="36"/>
      <c r="G5" s="36"/>
    </row>
    <row r="6" spans="1:7" ht="18" customHeight="1" x14ac:dyDescent="0.25">
      <c r="A6" s="46" t="s">
        <v>696</v>
      </c>
      <c r="B6" s="36"/>
      <c r="C6" s="36"/>
      <c r="D6" s="36"/>
      <c r="E6" s="36"/>
      <c r="F6" s="36"/>
      <c r="G6" s="36"/>
    </row>
    <row r="7" spans="1:7" ht="15" customHeight="1" x14ac:dyDescent="0.2">
      <c r="A7" s="39"/>
      <c r="B7" s="36"/>
      <c r="C7" s="36"/>
      <c r="D7" s="36"/>
      <c r="E7" s="36"/>
      <c r="F7" s="36"/>
      <c r="G7" s="36"/>
    </row>
    <row r="8" spans="1:7" ht="21" customHeight="1" x14ac:dyDescent="0.2">
      <c r="B8" s="2" t="s">
        <v>4</v>
      </c>
      <c r="C8" s="2"/>
      <c r="D8" s="2"/>
      <c r="E8" s="3" t="s">
        <v>5</v>
      </c>
      <c r="F8" s="2" t="s">
        <v>2</v>
      </c>
      <c r="G8" s="22"/>
    </row>
    <row r="9" spans="1:7" ht="18" customHeight="1" x14ac:dyDescent="0.2">
      <c r="A9" s="47" t="s">
        <v>3</v>
      </c>
      <c r="B9" s="4" t="s">
        <v>0</v>
      </c>
      <c r="C9" s="4" t="s">
        <v>1</v>
      </c>
      <c r="D9" s="4" t="s">
        <v>719</v>
      </c>
      <c r="E9" s="2"/>
      <c r="F9" s="2"/>
      <c r="G9" s="37"/>
    </row>
    <row r="10" spans="1:7" ht="15" customHeight="1" x14ac:dyDescent="0.2">
      <c r="A10" s="7" t="s">
        <v>6</v>
      </c>
      <c r="B10" s="10">
        <f>All_AC!B10+All_CO!B10+All_AO!B10</f>
        <v>1725</v>
      </c>
      <c r="C10" s="10">
        <f>All_AC!C10+All_CO!C10+All_AO!C10</f>
        <v>306</v>
      </c>
      <c r="D10" s="10">
        <f>All_CO!D10+All_AO!D10</f>
        <v>0</v>
      </c>
      <c r="E10" s="10">
        <f>All_AC!D10+All_CO!E10+All_AO!E10</f>
        <v>1097</v>
      </c>
      <c r="F10" s="9">
        <f>SUM(B10:E10)</f>
        <v>3128</v>
      </c>
      <c r="G10" s="37"/>
    </row>
    <row r="11" spans="1:7" ht="15" customHeight="1" x14ac:dyDescent="0.2">
      <c r="A11" s="7" t="s">
        <v>7</v>
      </c>
      <c r="B11" s="10">
        <f>SUM(B12:B18)</f>
        <v>2386</v>
      </c>
      <c r="C11" s="10">
        <f t="shared" ref="C11:E11" si="0">SUM(C12:C18)</f>
        <v>433</v>
      </c>
      <c r="D11" s="10">
        <f t="shared" si="0"/>
        <v>0</v>
      </c>
      <c r="E11" s="10">
        <f t="shared" si="0"/>
        <v>1270</v>
      </c>
      <c r="F11" s="9">
        <f t="shared" ref="F11:F18" si="1">SUM(B11:E11)</f>
        <v>4089</v>
      </c>
      <c r="G11" s="37"/>
    </row>
    <row r="12" spans="1:7" ht="15" customHeight="1" x14ac:dyDescent="0.2">
      <c r="A12" s="11" t="s">
        <v>687</v>
      </c>
      <c r="B12" s="10">
        <f>All_AC!B12+All_CO!B11</f>
        <v>563</v>
      </c>
      <c r="C12" s="10">
        <f>All_AC!C12+All_CO!C11</f>
        <v>113</v>
      </c>
      <c r="D12" s="10">
        <f>All_CO!D11</f>
        <v>0</v>
      </c>
      <c r="E12" s="10">
        <f>All_AC!D12+All_CO!E11</f>
        <v>55</v>
      </c>
      <c r="F12" s="9">
        <f t="shared" si="1"/>
        <v>731</v>
      </c>
      <c r="G12" s="37"/>
    </row>
    <row r="13" spans="1:7" ht="15" customHeight="1" x14ac:dyDescent="0.2">
      <c r="A13" s="11" t="s">
        <v>9</v>
      </c>
      <c r="B13" s="10">
        <f>All_AC!B13+All_AO!B12</f>
        <v>183</v>
      </c>
      <c r="C13" s="10">
        <f>All_AC!C13+All_AO!C12</f>
        <v>76</v>
      </c>
      <c r="D13" s="10">
        <f>All_AO!D12</f>
        <v>0</v>
      </c>
      <c r="E13" s="10">
        <f>All_AC!D13+All_AO!E12</f>
        <v>106</v>
      </c>
      <c r="F13" s="9">
        <f t="shared" si="1"/>
        <v>365</v>
      </c>
    </row>
    <row r="14" spans="1:7" ht="15" customHeight="1" x14ac:dyDescent="0.2">
      <c r="A14" s="11" t="s">
        <v>10</v>
      </c>
      <c r="B14" s="10">
        <f>All_AC!B14+All_AO!B13</f>
        <v>454</v>
      </c>
      <c r="C14" s="10">
        <f>All_AC!C14+All_AO!C13</f>
        <v>62</v>
      </c>
      <c r="D14" s="10">
        <f>All_AO!D13</f>
        <v>0</v>
      </c>
      <c r="E14" s="10">
        <f>All_AC!D14+All_AO!E13</f>
        <v>331</v>
      </c>
      <c r="F14" s="9">
        <f t="shared" si="1"/>
        <v>847</v>
      </c>
    </row>
    <row r="15" spans="1:7" x14ac:dyDescent="0.2">
      <c r="A15" s="11" t="s">
        <v>11</v>
      </c>
      <c r="B15" s="10">
        <f>All_AC!B15+All_AO!B14</f>
        <v>439</v>
      </c>
      <c r="C15" s="10">
        <f>All_AC!C15+All_AO!C14</f>
        <v>71</v>
      </c>
      <c r="D15" s="10">
        <f>All_AO!D14</f>
        <v>0</v>
      </c>
      <c r="E15" s="10">
        <f>All_AC!D15+All_AO!E14</f>
        <v>379</v>
      </c>
      <c r="F15" s="9">
        <f t="shared" si="1"/>
        <v>889</v>
      </c>
    </row>
    <row r="16" spans="1:7" ht="15" customHeight="1" x14ac:dyDescent="0.2">
      <c r="A16" s="11" t="s">
        <v>12</v>
      </c>
      <c r="B16" s="10">
        <f>All_AC!B16+All_AO!B15</f>
        <v>369</v>
      </c>
      <c r="C16" s="10">
        <f>All_AC!C16+All_AO!C15</f>
        <v>40</v>
      </c>
      <c r="D16" s="10">
        <f>All_AO!D15</f>
        <v>0</v>
      </c>
      <c r="E16" s="10">
        <f>All_AC!D16+All_AO!E15</f>
        <v>216</v>
      </c>
      <c r="F16" s="9">
        <f t="shared" si="1"/>
        <v>625</v>
      </c>
    </row>
    <row r="17" spans="1:7" ht="15" customHeight="1" x14ac:dyDescent="0.2">
      <c r="A17" s="11" t="s">
        <v>13</v>
      </c>
      <c r="B17" s="10">
        <f>All_AC!B17+All_AO!B16</f>
        <v>296</v>
      </c>
      <c r="C17" s="10">
        <f>All_AC!C17+All_AO!C16</f>
        <v>36</v>
      </c>
      <c r="D17" s="10">
        <f>All_AO!D16</f>
        <v>0</v>
      </c>
      <c r="E17" s="10">
        <f>All_AC!D17+All_AO!E16</f>
        <v>144</v>
      </c>
      <c r="F17" s="9">
        <f t="shared" si="1"/>
        <v>476</v>
      </c>
    </row>
    <row r="18" spans="1:7" ht="15" customHeight="1" x14ac:dyDescent="0.2">
      <c r="A18" s="11" t="s">
        <v>688</v>
      </c>
      <c r="B18" s="10">
        <f>All_AC!B18+All_AO!B17</f>
        <v>82</v>
      </c>
      <c r="C18" s="10">
        <f>All_AC!C18+All_AO!C17</f>
        <v>35</v>
      </c>
      <c r="D18" s="10">
        <f>All_AO!D17</f>
        <v>0</v>
      </c>
      <c r="E18" s="10">
        <f>All_AC!D18+All_AO!E17</f>
        <v>39</v>
      </c>
      <c r="F18" s="9">
        <f t="shared" si="1"/>
        <v>156</v>
      </c>
    </row>
    <row r="19" spans="1:7" ht="15" customHeight="1" x14ac:dyDescent="0.2">
      <c r="A19" s="13"/>
      <c r="B19" s="14"/>
      <c r="C19" s="14"/>
      <c r="E19" s="14"/>
      <c r="F19" s="5"/>
    </row>
    <row r="20" spans="1:7" ht="21" customHeight="1" x14ac:dyDescent="0.2">
      <c r="B20" s="2" t="s">
        <v>4</v>
      </c>
      <c r="C20" s="2"/>
      <c r="D20" s="2"/>
      <c r="E20" s="3" t="s">
        <v>5</v>
      </c>
      <c r="F20" s="2" t="s">
        <v>2</v>
      </c>
      <c r="G20" s="37"/>
    </row>
    <row r="21" spans="1:7" ht="18" customHeight="1" x14ac:dyDescent="0.2">
      <c r="A21" s="47" t="s">
        <v>694</v>
      </c>
      <c r="B21" s="4" t="s">
        <v>0</v>
      </c>
      <c r="C21" s="4" t="s">
        <v>1</v>
      </c>
      <c r="D21" s="4" t="s">
        <v>719</v>
      </c>
      <c r="E21" s="2"/>
      <c r="F21" s="2"/>
      <c r="G21" s="37"/>
    </row>
    <row r="22" spans="1:7" ht="15" customHeight="1" x14ac:dyDescent="0.2">
      <c r="A22" s="11" t="s">
        <v>698</v>
      </c>
      <c r="B22" s="10">
        <f>All_AC!B22+All_CO!B15+All_AO!B21</f>
        <v>6</v>
      </c>
      <c r="C22" s="10">
        <f>All_AC!C22+All_CO!C15+All_AO!C21</f>
        <v>2</v>
      </c>
      <c r="D22" s="10">
        <f>All_CO!D15+All_AO!D21</f>
        <v>0</v>
      </c>
      <c r="E22" s="10">
        <f>All_AC!D22+All_CO!E15+All_AO!E21</f>
        <v>14</v>
      </c>
      <c r="F22" s="10">
        <f>SUM(B22:E22)</f>
        <v>22</v>
      </c>
    </row>
    <row r="23" spans="1:7" ht="15" customHeight="1" x14ac:dyDescent="0.2">
      <c r="A23" s="11" t="s">
        <v>699</v>
      </c>
      <c r="B23" s="10">
        <f>All_AC!B23+All_CO!B16+All_AO!B22</f>
        <v>2</v>
      </c>
      <c r="C23" s="10">
        <f>All_AC!C23+All_CO!C16+All_AO!C22</f>
        <v>0</v>
      </c>
      <c r="D23" s="10">
        <f>All_CO!D16+All_AO!D22</f>
        <v>0</v>
      </c>
      <c r="E23" s="10">
        <f>All_AC!D23+All_CO!E16+All_AO!E22</f>
        <v>0</v>
      </c>
      <c r="F23" s="10">
        <f t="shared" ref="F23:F36" si="2">SUM(B23:E23)</f>
        <v>2</v>
      </c>
    </row>
    <row r="24" spans="1:7" ht="15" customHeight="1" x14ac:dyDescent="0.2">
      <c r="A24" s="11" t="s">
        <v>700</v>
      </c>
      <c r="B24" s="10">
        <f>All_AC!B24+All_CO!B17+All_AO!B23</f>
        <v>2</v>
      </c>
      <c r="C24" s="10">
        <f>All_AC!C24+All_CO!C17+All_AO!C23</f>
        <v>1</v>
      </c>
      <c r="D24" s="10">
        <f>All_CO!D17+All_AO!D23</f>
        <v>0</v>
      </c>
      <c r="E24" s="10">
        <f>All_AC!D24+All_CO!E17+All_AO!E23</f>
        <v>1</v>
      </c>
      <c r="F24" s="10">
        <f t="shared" si="2"/>
        <v>4</v>
      </c>
    </row>
    <row r="25" spans="1:7" ht="15" customHeight="1" x14ac:dyDescent="0.2">
      <c r="A25" s="11" t="s">
        <v>701</v>
      </c>
      <c r="B25" s="10">
        <f>All_AC!B25+All_CO!B18+All_AO!B24</f>
        <v>0</v>
      </c>
      <c r="C25" s="10">
        <f>All_AC!C25+All_CO!C18+All_AO!C24</f>
        <v>0</v>
      </c>
      <c r="D25" s="10">
        <f>All_CO!D18+All_AO!D24</f>
        <v>0</v>
      </c>
      <c r="E25" s="10">
        <f>All_AC!D25+All_CO!E18+All_AO!E24</f>
        <v>0</v>
      </c>
      <c r="F25" s="10">
        <f t="shared" si="2"/>
        <v>0</v>
      </c>
    </row>
    <row r="26" spans="1:7" ht="15" customHeight="1" x14ac:dyDescent="0.2">
      <c r="A26" s="11" t="s">
        <v>702</v>
      </c>
      <c r="B26" s="10">
        <f>All_AC!B26+All_CO!B19+All_AO!B25</f>
        <v>421</v>
      </c>
      <c r="C26" s="10">
        <f>All_AC!C26+All_CO!C19+All_AO!C25</f>
        <v>66</v>
      </c>
      <c r="D26" s="10">
        <f>All_CO!D19+All_AO!D25</f>
        <v>0</v>
      </c>
      <c r="E26" s="10">
        <f>All_AC!D26+All_CO!E19+All_AO!E25</f>
        <v>69</v>
      </c>
      <c r="F26" s="10">
        <f t="shared" si="2"/>
        <v>556</v>
      </c>
    </row>
    <row r="27" spans="1:7" ht="15" customHeight="1" x14ac:dyDescent="0.2">
      <c r="A27" s="11" t="s">
        <v>703</v>
      </c>
      <c r="B27" s="10">
        <f>All_AC!B27+All_CO!B20+All_AO!B26</f>
        <v>2</v>
      </c>
      <c r="C27" s="10">
        <f>All_AC!C27+All_CO!C20+All_AO!C26</f>
        <v>1</v>
      </c>
      <c r="D27" s="10">
        <f>All_CO!D20+All_AO!D26</f>
        <v>0</v>
      </c>
      <c r="E27" s="10">
        <f>All_AC!D27+All_CO!E20+All_AO!E26</f>
        <v>0</v>
      </c>
      <c r="F27" s="10">
        <f t="shared" si="2"/>
        <v>3</v>
      </c>
    </row>
    <row r="28" spans="1:7" ht="15" customHeight="1" x14ac:dyDescent="0.2">
      <c r="A28" s="11" t="s">
        <v>704</v>
      </c>
      <c r="B28" s="10">
        <f>All_AC!B28+All_CO!B21+All_AO!B27</f>
        <v>60</v>
      </c>
      <c r="C28" s="10">
        <f>All_AC!C28+All_CO!C21+All_AO!C27</f>
        <v>7</v>
      </c>
      <c r="D28" s="10">
        <f>All_CO!D21+All_AO!D27</f>
        <v>0</v>
      </c>
      <c r="E28" s="10">
        <f>All_AC!D28+All_CO!E21+All_AO!E27</f>
        <v>1</v>
      </c>
      <c r="F28" s="10">
        <f t="shared" si="2"/>
        <v>68</v>
      </c>
    </row>
    <row r="29" spans="1:7" ht="15" customHeight="1" x14ac:dyDescent="0.2">
      <c r="A29" s="11" t="s">
        <v>705</v>
      </c>
      <c r="B29" s="10">
        <f>All_AC!B29+All_CO!B22+All_AO!B28</f>
        <v>5</v>
      </c>
      <c r="C29" s="10">
        <f>All_AC!C29+All_CO!C22+All_AO!C28</f>
        <v>2</v>
      </c>
      <c r="D29" s="10">
        <f>All_CO!D22+All_AO!D28</f>
        <v>0</v>
      </c>
      <c r="E29" s="10">
        <f>All_AC!D29+All_CO!E22+All_AO!E28</f>
        <v>1</v>
      </c>
      <c r="F29" s="10">
        <f t="shared" si="2"/>
        <v>8</v>
      </c>
    </row>
    <row r="30" spans="1:7" ht="15" customHeight="1" x14ac:dyDescent="0.2">
      <c r="A30" s="11" t="s">
        <v>706</v>
      </c>
      <c r="B30" s="10">
        <f>All_AC!B30+All_CO!B23+All_AO!B29</f>
        <v>0</v>
      </c>
      <c r="C30" s="10">
        <f>All_AC!C30+All_CO!C23+All_AO!C29</f>
        <v>0</v>
      </c>
      <c r="D30" s="10">
        <f>All_CO!D23+All_AO!D29</f>
        <v>0</v>
      </c>
      <c r="E30" s="10">
        <f>All_AC!D30+All_CO!E23+All_AO!E29</f>
        <v>0</v>
      </c>
      <c r="F30" s="10">
        <f t="shared" si="2"/>
        <v>0</v>
      </c>
    </row>
    <row r="31" spans="1:7" ht="15" customHeight="1" x14ac:dyDescent="0.2">
      <c r="A31" s="11" t="s">
        <v>707</v>
      </c>
      <c r="B31" s="10">
        <f>All_AC!B31+All_CO!B24+All_AO!B30</f>
        <v>2</v>
      </c>
      <c r="C31" s="10">
        <f>All_AC!C31+All_CO!C24+All_AO!C30</f>
        <v>1</v>
      </c>
      <c r="D31" s="10">
        <f>All_CO!D24+All_AO!D30</f>
        <v>0</v>
      </c>
      <c r="E31" s="10">
        <f>All_AC!D31+All_CO!E24+All_AO!E30</f>
        <v>25</v>
      </c>
      <c r="F31" s="10">
        <f t="shared" si="2"/>
        <v>28</v>
      </c>
    </row>
    <row r="32" spans="1:7" ht="15" customHeight="1" x14ac:dyDescent="0.2">
      <c r="A32" s="11" t="s">
        <v>708</v>
      </c>
      <c r="B32" s="10">
        <f>All_AC!B32+All_CO!B25+All_AO!B31</f>
        <v>9</v>
      </c>
      <c r="C32" s="10">
        <f>All_AC!C32+All_CO!C25+All_AO!C31</f>
        <v>2</v>
      </c>
      <c r="D32" s="10">
        <f>All_CO!D25+All_AO!D31</f>
        <v>0</v>
      </c>
      <c r="E32" s="10">
        <f>All_AC!D32+All_CO!E25+All_AO!E31</f>
        <v>0</v>
      </c>
      <c r="F32" s="10">
        <f t="shared" si="2"/>
        <v>11</v>
      </c>
    </row>
    <row r="33" spans="1:6" ht="15" customHeight="1" x14ac:dyDescent="0.2">
      <c r="A33" s="11" t="s">
        <v>709</v>
      </c>
      <c r="B33" s="10">
        <f>All_AC!B33+All_CO!B26+All_AO!B32</f>
        <v>1742</v>
      </c>
      <c r="C33" s="10">
        <f>All_AC!C33+All_CO!C26+All_AO!C32</f>
        <v>322</v>
      </c>
      <c r="D33" s="10">
        <f>All_CO!D26+All_AO!D32</f>
        <v>0</v>
      </c>
      <c r="E33" s="10">
        <f>All_AC!D33+All_CO!E26+All_AO!E32</f>
        <v>1130</v>
      </c>
      <c r="F33" s="10">
        <f t="shared" si="2"/>
        <v>3194</v>
      </c>
    </row>
    <row r="34" spans="1:6" ht="15" customHeight="1" x14ac:dyDescent="0.2">
      <c r="A34" s="11" t="s">
        <v>710</v>
      </c>
      <c r="B34" s="10">
        <f>All_AC!B34+All_CO!B27+All_AO!B33</f>
        <v>23</v>
      </c>
      <c r="C34" s="10">
        <f>All_AC!C34+All_CO!C27+All_AO!C33</f>
        <v>6</v>
      </c>
      <c r="D34" s="10">
        <f>All_CO!D27+All_AO!D33</f>
        <v>0</v>
      </c>
      <c r="E34" s="10">
        <f>All_AC!D34+All_CO!E27+All_AO!E33</f>
        <v>0</v>
      </c>
      <c r="F34" s="10">
        <f t="shared" si="2"/>
        <v>29</v>
      </c>
    </row>
    <row r="35" spans="1:6" ht="15" customHeight="1" x14ac:dyDescent="0.2">
      <c r="A35" s="11" t="s">
        <v>711</v>
      </c>
      <c r="B35" s="10">
        <f>All_AC!B35+All_CO!B28+All_AO!B34</f>
        <v>2</v>
      </c>
      <c r="C35" s="10">
        <f>All_AC!C35+All_CO!C28+All_AO!C34</f>
        <v>1</v>
      </c>
      <c r="D35" s="10">
        <f>All_CO!D28+All_AO!D34</f>
        <v>0</v>
      </c>
      <c r="E35" s="10">
        <f>All_AC!D35+All_CO!E28+All_AO!E34</f>
        <v>0</v>
      </c>
      <c r="F35" s="10">
        <f t="shared" si="2"/>
        <v>3</v>
      </c>
    </row>
    <row r="36" spans="1:6" ht="15" customHeight="1" x14ac:dyDescent="0.2">
      <c r="A36" s="11" t="s">
        <v>712</v>
      </c>
      <c r="B36" s="10">
        <f>All_AC!B36+All_CO!B29+All_AO!B35</f>
        <v>110</v>
      </c>
      <c r="C36" s="10">
        <f>All_AC!C36+All_CO!C29+All_AO!C35</f>
        <v>22</v>
      </c>
      <c r="D36" s="10">
        <f>All_CO!D29+All_AO!D35</f>
        <v>0</v>
      </c>
      <c r="E36" s="10">
        <f>All_AC!D36+All_CO!E29+All_AO!E35</f>
        <v>29</v>
      </c>
      <c r="F36" s="10">
        <f t="shared" si="2"/>
        <v>161</v>
      </c>
    </row>
    <row r="37" spans="1:6" ht="18" customHeight="1" x14ac:dyDescent="0.2">
      <c r="B37" s="16"/>
      <c r="C37" s="16"/>
      <c r="D37" s="17"/>
      <c r="E37" s="16"/>
      <c r="F37" s="16"/>
    </row>
    <row r="38" spans="1:6" ht="21" customHeight="1" x14ac:dyDescent="0.2">
      <c r="B38" s="2" t="s">
        <v>4</v>
      </c>
      <c r="C38" s="2"/>
      <c r="D38" s="2"/>
      <c r="E38" s="3" t="s">
        <v>5</v>
      </c>
      <c r="F38" s="2" t="s">
        <v>2</v>
      </c>
    </row>
    <row r="39" spans="1:6" ht="18" customHeight="1" x14ac:dyDescent="0.2">
      <c r="A39" s="47" t="s">
        <v>15</v>
      </c>
      <c r="B39" s="4" t="s">
        <v>0</v>
      </c>
      <c r="C39" s="4" t="s">
        <v>1</v>
      </c>
      <c r="D39" s="4" t="s">
        <v>719</v>
      </c>
      <c r="E39" s="2"/>
      <c r="F39" s="2"/>
    </row>
    <row r="40" spans="1:6" ht="15" customHeight="1" x14ac:dyDescent="0.2">
      <c r="A40" s="7" t="s">
        <v>17</v>
      </c>
      <c r="B40" s="10">
        <f>All_AC!B41+All_CO!B33+All_AO!B39</f>
        <v>302</v>
      </c>
      <c r="C40" s="25" t="s">
        <v>697</v>
      </c>
      <c r="D40" s="10">
        <f>All_CO!D33+All_AO!D39</f>
        <v>0</v>
      </c>
      <c r="E40" s="10">
        <f>All_AC!D41+All_CO!E33+All_AO!E39</f>
        <v>226</v>
      </c>
      <c r="F40" s="10">
        <f>SUM(B40:E40)</f>
        <v>528</v>
      </c>
    </row>
    <row r="41" spans="1:6" ht="15" customHeight="1" x14ac:dyDescent="0.2"/>
    <row r="42" spans="1:6" hidden="1" x14ac:dyDescent="0.2">
      <c r="A42" s="13"/>
      <c r="B42" s="18"/>
      <c r="C42" s="5"/>
      <c r="D42" s="5"/>
      <c r="E42" s="5"/>
      <c r="F42" s="5"/>
    </row>
    <row r="44" spans="1:6" hidden="1" x14ac:dyDescent="0.2">
      <c r="A44" s="19"/>
    </row>
    <row r="45" spans="1:6" hidden="1" x14ac:dyDescent="0.2">
      <c r="A45" s="20"/>
    </row>
    <row r="46" spans="1:6" hidden="1" x14ac:dyDescent="0.2">
      <c r="A46" s="21"/>
    </row>
    <row r="47" spans="1:6" hidden="1" x14ac:dyDescent="0.2">
      <c r="A47" s="20"/>
    </row>
    <row r="48" spans="1:6" hidden="1" x14ac:dyDescent="0.2">
      <c r="A48" s="20"/>
    </row>
    <row r="49" spans="1:1" hidden="1" x14ac:dyDescent="0.2">
      <c r="A49" s="20"/>
    </row>
    <row r="50" spans="1:1" hidden="1" x14ac:dyDescent="0.2">
      <c r="A50" s="20"/>
    </row>
    <row r="51" spans="1:1" hidden="1" x14ac:dyDescent="0.2">
      <c r="A51" s="20"/>
    </row>
    <row r="52" spans="1:1" hidden="1" x14ac:dyDescent="0.2">
      <c r="A52" s="20"/>
    </row>
    <row r="56" spans="1:1" hidden="1" x14ac:dyDescent="0.2">
      <c r="A56" s="22"/>
    </row>
    <row r="57" spans="1:1" hidden="1" x14ac:dyDescent="0.2">
      <c r="A57" s="23"/>
    </row>
    <row r="58" spans="1:1" hidden="1" x14ac:dyDescent="0.2">
      <c r="A58" s="20"/>
    </row>
    <row r="59" spans="1:1" hidden="1" x14ac:dyDescent="0.2">
      <c r="A59" s="20"/>
    </row>
    <row r="60" spans="1:1" hidden="1" x14ac:dyDescent="0.2">
      <c r="A60" s="20"/>
    </row>
    <row r="61" spans="1:1" hidden="1" x14ac:dyDescent="0.2">
      <c r="A61" s="20"/>
    </row>
    <row r="62" spans="1:1" hidden="1" x14ac:dyDescent="0.2">
      <c r="A62" s="20"/>
    </row>
    <row r="63" spans="1:1" hidden="1" x14ac:dyDescent="0.2">
      <c r="A63" s="20"/>
    </row>
    <row r="64" spans="1:1" hidden="1" x14ac:dyDescent="0.2">
      <c r="A64" s="21"/>
    </row>
    <row r="65" spans="1:1" hidden="1" x14ac:dyDescent="0.2">
      <c r="A65" s="20"/>
    </row>
    <row r="66" spans="1:1" hidden="1" x14ac:dyDescent="0.2">
      <c r="A66" s="21"/>
    </row>
    <row r="67" spans="1:1" hidden="1" x14ac:dyDescent="0.2">
      <c r="A67" s="20"/>
    </row>
    <row r="68" spans="1:1" hidden="1" x14ac:dyDescent="0.2">
      <c r="A68" s="20"/>
    </row>
    <row r="69" spans="1:1" hidden="1" x14ac:dyDescent="0.2">
      <c r="A69" s="20"/>
    </row>
    <row r="70" spans="1:1" hidden="1" x14ac:dyDescent="0.2">
      <c r="A70" s="20"/>
    </row>
    <row r="71" spans="1:1" hidden="1" x14ac:dyDescent="0.2">
      <c r="A71" s="20"/>
    </row>
    <row r="72" spans="1:1" hidden="1" x14ac:dyDescent="0.2">
      <c r="A72" s="20"/>
    </row>
  </sheetData>
  <sheetProtection algorithmName="SHA-512" hashValue="YywJVq0oct7JQsOAQVuTaMs2C0d5A31DvSOAWjO9EySnAVODglDDM7kbU++6nOtfmcAQItXuXNjjQ74M/uGGaA==" saltValue="r5WmbbWVQnCohHfNodQzWw==" spinCount="100000" sheet="1" objects="1" scenarios="1"/>
  <conditionalFormatting sqref="A3:F3">
    <cfRule type="expression" dxfId="12" priority="1">
      <formula>$A$3="PASTE DATA INTO THE 'PitRawData' TAB TO POPULATE THIS TEMPLATE."</formula>
    </cfRule>
  </conditionalFormatting>
  <pageMargins left="0.25" right="0.25" top="0.75" bottom="0.75" header="0.3" footer="0.3"/>
  <pageSetup orientation="landscape" r:id="rId1"/>
  <rowBreaks count="2" manualBreakCount="2">
    <brk id="18" max="5" man="1"/>
    <brk id="4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55F92-233F-4AB2-B1D2-E1DD43062331}">
  <sheetPr codeName="Sheet19"/>
  <dimension ref="A1:L38"/>
  <sheetViews>
    <sheetView zoomScaleNormal="100" workbookViewId="0"/>
  </sheetViews>
  <sheetFormatPr baseColWidth="10" defaultColWidth="0" defaultRowHeight="15" zeroHeight="1" x14ac:dyDescent="0.2"/>
  <cols>
    <col min="1" max="1" width="62.6640625" style="6" customWidth="1"/>
    <col min="2" max="6" width="12.6640625" style="6" customWidth="1"/>
    <col min="7" max="7" width="9.1640625" style="6" customWidth="1"/>
    <col min="8" max="11" width="39.6640625" style="6" hidden="1" customWidth="1"/>
    <col min="12" max="12" width="8.83203125" style="6" hidden="1" customWidth="1"/>
    <col min="13" max="16384" width="9.1640625" style="6" hidden="1"/>
  </cols>
  <sheetData>
    <row r="1" spans="1:11" ht="21" customHeight="1" x14ac:dyDescent="0.2">
      <c r="A1" s="38" t="s">
        <v>725</v>
      </c>
      <c r="B1" s="45"/>
      <c r="C1" s="45"/>
      <c r="D1" s="45"/>
      <c r="E1" s="45"/>
      <c r="F1" s="45"/>
      <c r="G1" s="36"/>
    </row>
    <row r="2" spans="1:11" ht="18" customHeight="1" x14ac:dyDescent="0.2">
      <c r="A2" s="44" t="str">
        <f>HeadingLine2</f>
        <v>OH-507: Ohio Balance of State CoC</v>
      </c>
      <c r="B2" s="45"/>
      <c r="C2" s="45"/>
      <c r="D2" s="45"/>
      <c r="E2" s="45"/>
      <c r="F2" s="45"/>
      <c r="G2" s="36"/>
    </row>
    <row r="3" spans="1:11" ht="18" customHeight="1" x14ac:dyDescent="0.2">
      <c r="A3" s="44" t="str">
        <f>HeadingLine3</f>
        <v>Date of PIT Count: 1/23/24</v>
      </c>
      <c r="B3" s="45"/>
      <c r="C3" s="45"/>
      <c r="D3" s="45"/>
      <c r="E3" s="45"/>
      <c r="F3" s="45"/>
      <c r="G3" s="36"/>
    </row>
    <row r="4" spans="1:11" ht="18" customHeight="1" x14ac:dyDescent="0.2">
      <c r="A4" s="44" t="str">
        <f>HeadingLine4</f>
        <v>PIT Count Type: Sheltered and Unsheltered Count</v>
      </c>
      <c r="B4" s="45"/>
      <c r="C4" s="45"/>
      <c r="D4" s="45"/>
      <c r="E4" s="45"/>
      <c r="F4" s="45"/>
      <c r="G4" s="36"/>
    </row>
    <row r="5" spans="1:11" ht="18" customHeight="1" x14ac:dyDescent="0.2">
      <c r="A5" s="38"/>
      <c r="B5" s="35"/>
      <c r="C5" s="36"/>
      <c r="D5" s="36"/>
      <c r="E5" s="36"/>
      <c r="F5" s="36"/>
      <c r="G5" s="36"/>
    </row>
    <row r="6" spans="1:11" ht="18" customHeight="1" x14ac:dyDescent="0.25">
      <c r="A6" s="46" t="s">
        <v>682</v>
      </c>
      <c r="B6" s="36"/>
      <c r="C6" s="36"/>
      <c r="D6" s="36"/>
      <c r="E6" s="36"/>
      <c r="F6" s="36"/>
      <c r="G6" s="36"/>
    </row>
    <row r="7" spans="1:11" ht="15" customHeight="1" x14ac:dyDescent="0.2">
      <c r="A7" s="39"/>
      <c r="B7" s="36"/>
      <c r="C7" s="36"/>
      <c r="D7" s="36"/>
      <c r="E7" s="36"/>
      <c r="F7" s="36"/>
      <c r="G7" s="36"/>
    </row>
    <row r="8" spans="1:11" ht="21" customHeight="1" x14ac:dyDescent="0.2">
      <c r="B8" s="2" t="s">
        <v>4</v>
      </c>
      <c r="C8" s="2"/>
      <c r="D8" s="2"/>
      <c r="E8" s="3" t="s">
        <v>5</v>
      </c>
      <c r="F8" s="2" t="s">
        <v>2</v>
      </c>
      <c r="G8" s="22"/>
    </row>
    <row r="9" spans="1:11" ht="18" customHeight="1" x14ac:dyDescent="0.2">
      <c r="A9" s="47" t="s">
        <v>3</v>
      </c>
      <c r="B9" s="4" t="s">
        <v>0</v>
      </c>
      <c r="C9" s="4" t="s">
        <v>1</v>
      </c>
      <c r="D9" s="4" t="s">
        <v>719</v>
      </c>
      <c r="E9" s="2"/>
      <c r="F9" s="2"/>
      <c r="G9" s="37"/>
    </row>
    <row r="10" spans="1:11" ht="15" customHeight="1" x14ac:dyDescent="0.2">
      <c r="A10" s="7" t="s">
        <v>22</v>
      </c>
      <c r="B10" s="12">
        <f>IFERROR(INDEX(PitRawData!$A$1:$AMK$3,3,MATCH(H10,PitRawData!$A$1:$AMK$1,0)),"NO DATA")</f>
        <v>137</v>
      </c>
      <c r="C10" s="12">
        <f>IFERROR(INDEX(PitRawData!$A$1:$AMK$3,3,MATCH(I10,PitRawData!$A$1:$AMK$1,0)),"NO DATA")</f>
        <v>61</v>
      </c>
      <c r="D10" s="12">
        <f>IFERROR(INDEX(PitRawData!$A$1:$AMK$3,3,MATCH(J10,PitRawData!$A$1:$AMK$1,0)),"NO DATA")</f>
        <v>0</v>
      </c>
      <c r="E10" s="12">
        <f>IFERROR(INDEX(PitRawData!$A$1:$AMK$3,3,MATCH(K10,PitRawData!$A$1:$AMK$1,0)),"NO DATA")</f>
        <v>65</v>
      </c>
      <c r="F10" s="10">
        <f>SUM(B10:E10)</f>
        <v>263</v>
      </c>
      <c r="G10" s="37"/>
      <c r="H10" s="17" t="s">
        <v>417</v>
      </c>
      <c r="I10" s="17" t="s">
        <v>398</v>
      </c>
      <c r="J10" s="6" t="s">
        <v>380</v>
      </c>
      <c r="K10" s="17" t="s">
        <v>361</v>
      </c>
    </row>
    <row r="11" spans="1:11" ht="15" customHeight="1" x14ac:dyDescent="0.2">
      <c r="A11" s="7" t="s">
        <v>21</v>
      </c>
      <c r="B11" s="10">
        <f>SUM(B12:B13)</f>
        <v>145</v>
      </c>
      <c r="C11" s="10">
        <f t="shared" ref="C11:E11" si="0">SUM(C12:C13)</f>
        <v>64</v>
      </c>
      <c r="D11" s="10">
        <f t="shared" si="0"/>
        <v>0</v>
      </c>
      <c r="E11" s="10">
        <f t="shared" si="0"/>
        <v>76</v>
      </c>
      <c r="F11" s="10">
        <f t="shared" ref="F11:F13" si="1">SUM(B11:E11)</f>
        <v>285</v>
      </c>
      <c r="G11" s="37"/>
    </row>
    <row r="12" spans="1:11" ht="15" customHeight="1" x14ac:dyDescent="0.2">
      <c r="A12" s="11" t="s">
        <v>686</v>
      </c>
      <c r="B12" s="12">
        <f>IFERROR(INDEX(PitRawData!$A$1:$AMK$3,3,MATCH(H12,PitRawData!$A$1:$AMK$1,0)),"NO DATA")</f>
        <v>16</v>
      </c>
      <c r="C12" s="12">
        <f>IFERROR(INDEX(PitRawData!$A$1:$AMK$3,3,MATCH(I12,PitRawData!$A$1:$AMK$1,0)),"NO DATA")</f>
        <v>4</v>
      </c>
      <c r="D12" s="12">
        <f>IFERROR(INDEX(PitRawData!$A$1:$AMK$3,3,MATCH(J12,PitRawData!$A$1:$AMK$1,0)),"NO DATA")</f>
        <v>0</v>
      </c>
      <c r="E12" s="12">
        <f>IFERROR(INDEX(PitRawData!$A$1:$AMK$3,3,MATCH(K12,PitRawData!$A$1:$AMK$1,0)),"NO DATA")</f>
        <v>0</v>
      </c>
      <c r="F12" s="10">
        <f t="shared" si="1"/>
        <v>20</v>
      </c>
      <c r="G12" s="37"/>
      <c r="H12" s="17" t="s">
        <v>416</v>
      </c>
      <c r="I12" s="17" t="s">
        <v>397</v>
      </c>
      <c r="J12" s="6" t="s">
        <v>379</v>
      </c>
      <c r="K12" s="17" t="s">
        <v>360</v>
      </c>
    </row>
    <row r="13" spans="1:11" ht="15" customHeight="1" x14ac:dyDescent="0.2">
      <c r="A13" s="11" t="s">
        <v>720</v>
      </c>
      <c r="B13" s="12">
        <f>IFERROR(INDEX(PitRawData!$A$1:$AMK$3,3,MATCH(H13,PitRawData!$A$1:$AMK$1,0)),"NO DATA")</f>
        <v>129</v>
      </c>
      <c r="C13" s="12">
        <f>IFERROR(INDEX(PitRawData!$A$1:$AMK$3,3,MATCH(I13,PitRawData!$A$1:$AMK$1,0)),"NO DATA")</f>
        <v>60</v>
      </c>
      <c r="D13" s="12">
        <f>IFERROR(INDEX(PitRawData!$A$1:$AMK$3,3,MATCH(J13,PitRawData!$A$1:$AMK$1,0)),"NO DATA")</f>
        <v>0</v>
      </c>
      <c r="E13" s="12">
        <f>IFERROR(INDEX(PitRawData!$A$1:$AMK$3,3,MATCH(K13,PitRawData!$A$1:$AMK$1,0)),"NO DATA")</f>
        <v>76</v>
      </c>
      <c r="F13" s="10">
        <f t="shared" si="1"/>
        <v>265</v>
      </c>
      <c r="H13" s="6" t="s">
        <v>415</v>
      </c>
      <c r="I13" s="6" t="s">
        <v>396</v>
      </c>
      <c r="J13" s="6" t="s">
        <v>378</v>
      </c>
      <c r="K13" s="6" t="s">
        <v>359</v>
      </c>
    </row>
    <row r="14" spans="1:11" ht="15" customHeight="1" x14ac:dyDescent="0.2"/>
    <row r="15" spans="1:11" ht="21" customHeight="1" x14ac:dyDescent="0.2">
      <c r="B15" s="2" t="s">
        <v>4</v>
      </c>
      <c r="C15" s="2"/>
      <c r="D15" s="2"/>
      <c r="E15" s="3" t="s">
        <v>5</v>
      </c>
      <c r="F15" s="2" t="s">
        <v>2</v>
      </c>
      <c r="G15" s="37"/>
    </row>
    <row r="16" spans="1:11" ht="18" customHeight="1" x14ac:dyDescent="0.2">
      <c r="A16" s="47" t="s">
        <v>713</v>
      </c>
      <c r="B16" s="4" t="s">
        <v>0</v>
      </c>
      <c r="C16" s="4" t="s">
        <v>1</v>
      </c>
      <c r="D16" s="4" t="s">
        <v>719</v>
      </c>
      <c r="E16" s="2"/>
      <c r="F16" s="2"/>
      <c r="G16" s="37"/>
    </row>
    <row r="17" spans="1:11" ht="15" customHeight="1" x14ac:dyDescent="0.2">
      <c r="A17" s="11" t="s">
        <v>698</v>
      </c>
      <c r="B17" s="12">
        <f>IFERROR(INDEX(PitRawData!$A$1:$AMK$3,3,MATCH(H17,PitRawData!$A$1:$AMK$1,0)),"NO DATA")</f>
        <v>1</v>
      </c>
      <c r="C17" s="12">
        <f>IFERROR(INDEX(PitRawData!$A$1:$AMK$3,3,MATCH(I17,PitRawData!$A$1:$AMK$1,0)),"NO DATA")</f>
        <v>0</v>
      </c>
      <c r="D17" s="12">
        <f>IFERROR(INDEX(PitRawData!$A$1:$AMK$3,3,MATCH(J17,PitRawData!$A$1:$AMK$1,0)),"NO DATA")</f>
        <v>0</v>
      </c>
      <c r="E17" s="12">
        <f>IFERROR(INDEX(PitRawData!$A$1:$AMK$3,3,MATCH(K17,PitRawData!$A$1:$AMK$1,0)),"NO DATA")</f>
        <v>0</v>
      </c>
      <c r="F17" s="10">
        <f>SUM(B17:E17)</f>
        <v>1</v>
      </c>
      <c r="H17" s="6" t="s">
        <v>412</v>
      </c>
      <c r="I17" s="6" t="s">
        <v>393</v>
      </c>
      <c r="J17" s="6" t="s">
        <v>375</v>
      </c>
      <c r="K17" s="6" t="s">
        <v>356</v>
      </c>
    </row>
    <row r="18" spans="1:11" ht="15" customHeight="1" x14ac:dyDescent="0.2">
      <c r="A18" s="11" t="s">
        <v>699</v>
      </c>
      <c r="B18" s="12">
        <f>IFERROR(INDEX(PitRawData!$A$1:$AMK$3,3,MATCH(H18,PitRawData!$A$1:$AMK$1,0)),"NO DATA")</f>
        <v>0</v>
      </c>
      <c r="C18" s="12">
        <f>IFERROR(INDEX(PitRawData!$A$1:$AMK$3,3,MATCH(I18,PitRawData!$A$1:$AMK$1,0)),"NO DATA")</f>
        <v>0</v>
      </c>
      <c r="D18" s="12">
        <f>IFERROR(INDEX(PitRawData!$A$1:$AMK$3,3,MATCH(J18,PitRawData!$A$1:$AMK$1,0)),"NO DATA")</f>
        <v>0</v>
      </c>
      <c r="E18" s="12">
        <f>IFERROR(INDEX(PitRawData!$A$1:$AMK$3,3,MATCH(K18,PitRawData!$A$1:$AMK$1,0)),"NO DATA")</f>
        <v>0</v>
      </c>
      <c r="F18" s="10">
        <f t="shared" ref="F18:F31" si="2">SUM(B18:E18)</f>
        <v>0</v>
      </c>
      <c r="H18" s="6" t="s">
        <v>413</v>
      </c>
      <c r="I18" s="6" t="s">
        <v>394</v>
      </c>
      <c r="J18" s="6" t="s">
        <v>376</v>
      </c>
      <c r="K18" s="6" t="s">
        <v>357</v>
      </c>
    </row>
    <row r="19" spans="1:11" ht="15" customHeight="1" x14ac:dyDescent="0.2">
      <c r="A19" s="11" t="s">
        <v>700</v>
      </c>
      <c r="B19" s="12">
        <f>IFERROR(INDEX(PitRawData!$A$1:$AMK$3,3,MATCH(H19,PitRawData!$A$1:$AMK$1,0)),"NO DATA")</f>
        <v>0</v>
      </c>
      <c r="C19" s="12">
        <f>IFERROR(INDEX(PitRawData!$A$1:$AMK$3,3,MATCH(I19,PitRawData!$A$1:$AMK$1,0)),"NO DATA")</f>
        <v>0</v>
      </c>
      <c r="D19" s="12">
        <f>IFERROR(INDEX(PitRawData!$A$1:$AMK$3,3,MATCH(J19,PitRawData!$A$1:$AMK$1,0)),"NO DATA")</f>
        <v>0</v>
      </c>
      <c r="E19" s="12">
        <f>IFERROR(INDEX(PitRawData!$A$1:$AMK$3,3,MATCH(K19,PitRawData!$A$1:$AMK$1,0)),"NO DATA")</f>
        <v>0</v>
      </c>
      <c r="F19" s="10">
        <f t="shared" si="2"/>
        <v>0</v>
      </c>
      <c r="H19" s="6" t="s">
        <v>410</v>
      </c>
      <c r="I19" s="6" t="s">
        <v>391</v>
      </c>
      <c r="J19" s="6" t="s">
        <v>373</v>
      </c>
      <c r="K19" s="6" t="s">
        <v>354</v>
      </c>
    </row>
    <row r="20" spans="1:11" ht="15" customHeight="1" x14ac:dyDescent="0.2">
      <c r="A20" s="11" t="s">
        <v>701</v>
      </c>
      <c r="B20" s="12">
        <f>IFERROR(INDEX(PitRawData!$A$1:$AMK$3,3,MATCH(H20,PitRawData!$A$1:$AMK$1,0)),"NO DATA")</f>
        <v>0</v>
      </c>
      <c r="C20" s="12">
        <f>IFERROR(INDEX(PitRawData!$A$1:$AMK$3,3,MATCH(I20,PitRawData!$A$1:$AMK$1,0)),"NO DATA")</f>
        <v>0</v>
      </c>
      <c r="D20" s="12">
        <f>IFERROR(INDEX(PitRawData!$A$1:$AMK$3,3,MATCH(J20,PitRawData!$A$1:$AMK$1,0)),"NO DATA")</f>
        <v>0</v>
      </c>
      <c r="E20" s="12">
        <f>IFERROR(INDEX(PitRawData!$A$1:$AMK$3,3,MATCH(K20,PitRawData!$A$1:$AMK$1,0)),"NO DATA")</f>
        <v>0</v>
      </c>
      <c r="F20" s="10">
        <f t="shared" si="2"/>
        <v>0</v>
      </c>
      <c r="H20" s="6" t="s">
        <v>411</v>
      </c>
      <c r="I20" s="6" t="s">
        <v>392</v>
      </c>
      <c r="J20" s="6" t="s">
        <v>374</v>
      </c>
      <c r="K20" s="6" t="s">
        <v>355</v>
      </c>
    </row>
    <row r="21" spans="1:11" ht="15" customHeight="1" x14ac:dyDescent="0.2">
      <c r="A21" s="11" t="s">
        <v>702</v>
      </c>
      <c r="B21" s="12">
        <f>IFERROR(INDEX(PitRawData!$A$1:$AMK$3,3,MATCH(H21,PitRawData!$A$1:$AMK$1,0)),"NO DATA")</f>
        <v>26</v>
      </c>
      <c r="C21" s="12">
        <f>IFERROR(INDEX(PitRawData!$A$1:$AMK$3,3,MATCH(I21,PitRawData!$A$1:$AMK$1,0)),"NO DATA")</f>
        <v>3</v>
      </c>
      <c r="D21" s="12">
        <f>IFERROR(INDEX(PitRawData!$A$1:$AMK$3,3,MATCH(J21,PitRawData!$A$1:$AMK$1,0)),"NO DATA")</f>
        <v>0</v>
      </c>
      <c r="E21" s="12">
        <f>IFERROR(INDEX(PitRawData!$A$1:$AMK$3,3,MATCH(K21,PitRawData!$A$1:$AMK$1,0)),"NO DATA")</f>
        <v>2</v>
      </c>
      <c r="F21" s="10">
        <f t="shared" si="2"/>
        <v>31</v>
      </c>
      <c r="H21" s="6" t="s">
        <v>408</v>
      </c>
      <c r="I21" s="6" t="s">
        <v>389</v>
      </c>
      <c r="J21" s="6" t="s">
        <v>371</v>
      </c>
      <c r="K21" s="6" t="s">
        <v>352</v>
      </c>
    </row>
    <row r="22" spans="1:11" ht="15" customHeight="1" x14ac:dyDescent="0.2">
      <c r="A22" s="11" t="s">
        <v>703</v>
      </c>
      <c r="B22" s="12">
        <f>IFERROR(INDEX(PitRawData!$A$1:$AMK$3,3,MATCH(H22,PitRawData!$A$1:$AMK$1,0)),"NO DATA")</f>
        <v>2</v>
      </c>
      <c r="C22" s="12">
        <f>IFERROR(INDEX(PitRawData!$A$1:$AMK$3,3,MATCH(I22,PitRawData!$A$1:$AMK$1,0)),"NO DATA")</f>
        <v>0</v>
      </c>
      <c r="D22" s="12">
        <f>IFERROR(INDEX(PitRawData!$A$1:$AMK$3,3,MATCH(J22,PitRawData!$A$1:$AMK$1,0)),"NO DATA")</f>
        <v>0</v>
      </c>
      <c r="E22" s="12">
        <f>IFERROR(INDEX(PitRawData!$A$1:$AMK$3,3,MATCH(K22,PitRawData!$A$1:$AMK$1,0)),"NO DATA")</f>
        <v>0</v>
      </c>
      <c r="F22" s="10">
        <f t="shared" si="2"/>
        <v>2</v>
      </c>
      <c r="H22" s="6" t="s">
        <v>409</v>
      </c>
      <c r="I22" s="6" t="s">
        <v>390</v>
      </c>
      <c r="J22" s="6" t="s">
        <v>372</v>
      </c>
      <c r="K22" s="6" t="s">
        <v>353</v>
      </c>
    </row>
    <row r="23" spans="1:11" ht="15" customHeight="1" x14ac:dyDescent="0.2">
      <c r="A23" s="11" t="s">
        <v>704</v>
      </c>
      <c r="B23" s="12">
        <f>IFERROR(INDEX(PitRawData!$A$1:$AMK$3,3,MATCH(H23,PitRawData!$A$1:$AMK$1,0)),"NO DATA")</f>
        <v>4</v>
      </c>
      <c r="C23" s="12">
        <f>IFERROR(INDEX(PitRawData!$A$1:$AMK$3,3,MATCH(I23,PitRawData!$A$1:$AMK$1,0)),"NO DATA")</f>
        <v>0</v>
      </c>
      <c r="D23" s="12">
        <f>IFERROR(INDEX(PitRawData!$A$1:$AMK$3,3,MATCH(J23,PitRawData!$A$1:$AMK$1,0)),"NO DATA")</f>
        <v>0</v>
      </c>
      <c r="E23" s="12">
        <f>IFERROR(INDEX(PitRawData!$A$1:$AMK$3,3,MATCH(K23,PitRawData!$A$1:$AMK$1,0)),"NO DATA")</f>
        <v>0</v>
      </c>
      <c r="F23" s="10">
        <f t="shared" si="2"/>
        <v>4</v>
      </c>
      <c r="H23" s="6" t="s">
        <v>414</v>
      </c>
      <c r="I23" s="6" t="s">
        <v>395</v>
      </c>
      <c r="J23" s="6" t="s">
        <v>377</v>
      </c>
      <c r="K23" s="6" t="s">
        <v>358</v>
      </c>
    </row>
    <row r="24" spans="1:11" ht="15" customHeight="1" x14ac:dyDescent="0.2">
      <c r="A24" s="11" t="s">
        <v>705</v>
      </c>
      <c r="B24" s="12">
        <f>IFERROR(INDEX(PitRawData!$A$1:$AMK$3,3,MATCH(H24,PitRawData!$A$1:$AMK$1,0)),"NO DATA")</f>
        <v>0</v>
      </c>
      <c r="C24" s="12">
        <f>IFERROR(INDEX(PitRawData!$A$1:$AMK$3,3,MATCH(I24,PitRawData!$A$1:$AMK$1,0)),"NO DATA")</f>
        <v>0</v>
      </c>
      <c r="D24" s="12">
        <f>IFERROR(INDEX(PitRawData!$A$1:$AMK$3,3,MATCH(J24,PitRawData!$A$1:$AMK$1,0)),"NO DATA")</f>
        <v>0</v>
      </c>
      <c r="E24" s="12">
        <f>IFERROR(INDEX(PitRawData!$A$1:$AMK$3,3,MATCH(K24,PitRawData!$A$1:$AMK$1,0)),"NO DATA")</f>
        <v>0</v>
      </c>
      <c r="F24" s="10">
        <f t="shared" si="2"/>
        <v>0</v>
      </c>
      <c r="H24" s="6" t="s">
        <v>406</v>
      </c>
      <c r="I24" s="6" t="s">
        <v>387</v>
      </c>
      <c r="J24" s="6" t="s">
        <v>369</v>
      </c>
      <c r="K24" s="6" t="s">
        <v>350</v>
      </c>
    </row>
    <row r="25" spans="1:11" ht="15" customHeight="1" x14ac:dyDescent="0.2">
      <c r="A25" s="11" t="s">
        <v>706</v>
      </c>
      <c r="B25" s="12">
        <f>IFERROR(INDEX(PitRawData!$A$1:$AMK$3,3,MATCH(H25,PitRawData!$A$1:$AMK$1,0)),"NO DATA")</f>
        <v>0</v>
      </c>
      <c r="C25" s="12">
        <f>IFERROR(INDEX(PitRawData!$A$1:$AMK$3,3,MATCH(I25,PitRawData!$A$1:$AMK$1,0)),"NO DATA")</f>
        <v>0</v>
      </c>
      <c r="D25" s="12">
        <f>IFERROR(INDEX(PitRawData!$A$1:$AMK$3,3,MATCH(J25,PitRawData!$A$1:$AMK$1,0)),"NO DATA")</f>
        <v>0</v>
      </c>
      <c r="E25" s="12">
        <f>IFERROR(INDEX(PitRawData!$A$1:$AMK$3,3,MATCH(K25,PitRawData!$A$1:$AMK$1,0)),"NO DATA")</f>
        <v>0</v>
      </c>
      <c r="F25" s="10">
        <f t="shared" si="2"/>
        <v>0</v>
      </c>
      <c r="H25" s="6" t="s">
        <v>407</v>
      </c>
      <c r="I25" s="6" t="s">
        <v>388</v>
      </c>
      <c r="J25" s="6" t="s">
        <v>370</v>
      </c>
      <c r="K25" s="6" t="s">
        <v>351</v>
      </c>
    </row>
    <row r="26" spans="1:11" ht="15" customHeight="1" x14ac:dyDescent="0.2">
      <c r="A26" s="11" t="s">
        <v>707</v>
      </c>
      <c r="B26" s="12">
        <f>IFERROR(INDEX(PitRawData!$A$1:$AMK$3,3,MATCH(H26,PitRawData!$A$1:$AMK$1,0)),"NO DATA")</f>
        <v>0</v>
      </c>
      <c r="C26" s="12">
        <f>IFERROR(INDEX(PitRawData!$A$1:$AMK$3,3,MATCH(I26,PitRawData!$A$1:$AMK$1,0)),"NO DATA")</f>
        <v>0</v>
      </c>
      <c r="D26" s="12">
        <f>IFERROR(INDEX(PitRawData!$A$1:$AMK$3,3,MATCH(J26,PitRawData!$A$1:$AMK$1,0)),"NO DATA")</f>
        <v>0</v>
      </c>
      <c r="E26" s="12">
        <f>IFERROR(INDEX(PitRawData!$A$1:$AMK$3,3,MATCH(K26,PitRawData!$A$1:$AMK$1,0)),"NO DATA")</f>
        <v>0</v>
      </c>
      <c r="F26" s="10">
        <f t="shared" si="2"/>
        <v>0</v>
      </c>
      <c r="H26" s="6" t="s">
        <v>402</v>
      </c>
      <c r="I26" s="6" t="s">
        <v>383</v>
      </c>
      <c r="J26" s="6" t="s">
        <v>365</v>
      </c>
      <c r="K26" s="6" t="s">
        <v>346</v>
      </c>
    </row>
    <row r="27" spans="1:11" ht="15" customHeight="1" x14ac:dyDescent="0.2">
      <c r="A27" s="11" t="s">
        <v>708</v>
      </c>
      <c r="B27" s="12">
        <f>IFERROR(INDEX(PitRawData!$A$1:$AMK$3,3,MATCH(H27,PitRawData!$A$1:$AMK$1,0)),"NO DATA")</f>
        <v>0</v>
      </c>
      <c r="C27" s="12">
        <f>IFERROR(INDEX(PitRawData!$A$1:$AMK$3,3,MATCH(I27,PitRawData!$A$1:$AMK$1,0)),"NO DATA")</f>
        <v>0</v>
      </c>
      <c r="D27" s="12">
        <f>IFERROR(INDEX(PitRawData!$A$1:$AMK$3,3,MATCH(J27,PitRawData!$A$1:$AMK$1,0)),"NO DATA")</f>
        <v>0</v>
      </c>
      <c r="E27" s="12">
        <f>IFERROR(INDEX(PitRawData!$A$1:$AMK$3,3,MATCH(K27,PitRawData!$A$1:$AMK$1,0)),"NO DATA")</f>
        <v>0</v>
      </c>
      <c r="F27" s="10">
        <f t="shared" si="2"/>
        <v>0</v>
      </c>
      <c r="H27" s="6" t="s">
        <v>403</v>
      </c>
      <c r="I27" s="6" t="s">
        <v>384</v>
      </c>
      <c r="J27" s="6" t="s">
        <v>366</v>
      </c>
      <c r="K27" s="6" t="s">
        <v>347</v>
      </c>
    </row>
    <row r="28" spans="1:11" ht="15" customHeight="1" x14ac:dyDescent="0.2">
      <c r="A28" s="11" t="s">
        <v>709</v>
      </c>
      <c r="B28" s="12">
        <f>IFERROR(INDEX(PitRawData!$A$1:$AMK$3,3,MATCH(H28,PitRawData!$A$1:$AMK$1,0)),"NO DATA")</f>
        <v>105</v>
      </c>
      <c r="C28" s="12">
        <f>IFERROR(INDEX(PitRawData!$A$1:$AMK$3,3,MATCH(I28,PitRawData!$A$1:$AMK$1,0)),"NO DATA")</f>
        <v>59</v>
      </c>
      <c r="D28" s="12">
        <f>IFERROR(INDEX(PitRawData!$A$1:$AMK$3,3,MATCH(J28,PitRawData!$A$1:$AMK$1,0)),"NO DATA")</f>
        <v>0</v>
      </c>
      <c r="E28" s="12">
        <f>IFERROR(INDEX(PitRawData!$A$1:$AMK$3,3,MATCH(K28,PitRawData!$A$1:$AMK$1,0)),"NO DATA")</f>
        <v>72</v>
      </c>
      <c r="F28" s="10">
        <f t="shared" si="2"/>
        <v>236</v>
      </c>
      <c r="H28" s="6" t="s">
        <v>400</v>
      </c>
      <c r="I28" s="6" t="s">
        <v>381</v>
      </c>
      <c r="J28" s="6" t="s">
        <v>363</v>
      </c>
      <c r="K28" s="6" t="s">
        <v>344</v>
      </c>
    </row>
    <row r="29" spans="1:11" ht="15" customHeight="1" x14ac:dyDescent="0.2">
      <c r="A29" s="11" t="s">
        <v>710</v>
      </c>
      <c r="B29" s="12">
        <f>IFERROR(INDEX(PitRawData!$A$1:$AMK$3,3,MATCH(H29,PitRawData!$A$1:$AMK$1,0)),"NO DATA")</f>
        <v>2</v>
      </c>
      <c r="C29" s="12">
        <f>IFERROR(INDEX(PitRawData!$A$1:$AMK$3,3,MATCH(I29,PitRawData!$A$1:$AMK$1,0)),"NO DATA")</f>
        <v>1</v>
      </c>
      <c r="D29" s="12">
        <f>IFERROR(INDEX(PitRawData!$A$1:$AMK$3,3,MATCH(J29,PitRawData!$A$1:$AMK$1,0)),"NO DATA")</f>
        <v>0</v>
      </c>
      <c r="E29" s="12">
        <f>IFERROR(INDEX(PitRawData!$A$1:$AMK$3,3,MATCH(K29,PitRawData!$A$1:$AMK$1,0)),"NO DATA")</f>
        <v>0</v>
      </c>
      <c r="F29" s="10">
        <f t="shared" si="2"/>
        <v>3</v>
      </c>
      <c r="H29" s="6" t="s">
        <v>401</v>
      </c>
      <c r="I29" s="6" t="s">
        <v>382</v>
      </c>
      <c r="J29" s="6" t="s">
        <v>364</v>
      </c>
      <c r="K29" s="6" t="s">
        <v>345</v>
      </c>
    </row>
    <row r="30" spans="1:11" ht="15" customHeight="1" x14ac:dyDescent="0.2">
      <c r="A30" s="11" t="s">
        <v>711</v>
      </c>
      <c r="B30" s="12">
        <f>IFERROR(INDEX(PitRawData!$A$1:$AMK$3,3,MATCH(H30,PitRawData!$A$1:$AMK$1,0)),"NO DATA")</f>
        <v>1</v>
      </c>
      <c r="C30" s="12">
        <f>IFERROR(INDEX(PitRawData!$A$1:$AMK$3,3,MATCH(I30,PitRawData!$A$1:$AMK$1,0)),"NO DATA")</f>
        <v>1</v>
      </c>
      <c r="D30" s="12">
        <f>IFERROR(INDEX(PitRawData!$A$1:$AMK$3,3,MATCH(J30,PitRawData!$A$1:$AMK$1,0)),"NO DATA")</f>
        <v>0</v>
      </c>
      <c r="E30" s="12">
        <f>IFERROR(INDEX(PitRawData!$A$1:$AMK$3,3,MATCH(K30,PitRawData!$A$1:$AMK$1,0)),"NO DATA")</f>
        <v>0</v>
      </c>
      <c r="F30" s="10">
        <f t="shared" si="2"/>
        <v>2</v>
      </c>
      <c r="H30" s="6" t="s">
        <v>405</v>
      </c>
      <c r="I30" s="6" t="s">
        <v>386</v>
      </c>
      <c r="J30" s="6" t="s">
        <v>368</v>
      </c>
      <c r="K30" s="6" t="s">
        <v>349</v>
      </c>
    </row>
    <row r="31" spans="1:11" ht="15" customHeight="1" x14ac:dyDescent="0.2">
      <c r="A31" s="11" t="s">
        <v>712</v>
      </c>
      <c r="B31" s="12">
        <f>IFERROR(INDEX(PitRawData!$A$1:$AMK$3,3,MATCH(H31,PitRawData!$A$1:$AMK$1,0)),"NO DATA")</f>
        <v>4</v>
      </c>
      <c r="C31" s="12">
        <f>IFERROR(INDEX(PitRawData!$A$1:$AMK$3,3,MATCH(I31,PitRawData!$A$1:$AMK$1,0)),"NO DATA")</f>
        <v>0</v>
      </c>
      <c r="D31" s="12">
        <f>IFERROR(INDEX(PitRawData!$A$1:$AMK$3,3,MATCH(J31,PitRawData!$A$1:$AMK$1,0)),"NO DATA")</f>
        <v>0</v>
      </c>
      <c r="E31" s="12">
        <f>IFERROR(INDEX(PitRawData!$A$1:$AMK$3,3,MATCH(K31,PitRawData!$A$1:$AMK$1,0)),"NO DATA")</f>
        <v>2</v>
      </c>
      <c r="F31" s="10">
        <f t="shared" si="2"/>
        <v>6</v>
      </c>
      <c r="H31" s="6" t="s">
        <v>404</v>
      </c>
      <c r="I31" s="6" t="s">
        <v>385</v>
      </c>
      <c r="J31" s="6" t="s">
        <v>367</v>
      </c>
      <c r="K31" s="6" t="s">
        <v>348</v>
      </c>
    </row>
    <row r="32" spans="1:11" ht="18" customHeight="1" x14ac:dyDescent="0.2">
      <c r="B32" s="16"/>
      <c r="C32" s="16"/>
      <c r="D32" s="17"/>
      <c r="E32" s="16"/>
      <c r="F32" s="16"/>
    </row>
    <row r="33" spans="1:11" ht="21" customHeight="1" x14ac:dyDescent="0.2">
      <c r="B33" s="2" t="s">
        <v>4</v>
      </c>
      <c r="C33" s="2"/>
      <c r="D33" s="2"/>
      <c r="E33" s="3" t="s">
        <v>5</v>
      </c>
      <c r="F33" s="2" t="s">
        <v>2</v>
      </c>
    </row>
    <row r="34" spans="1:11" ht="18" customHeight="1" x14ac:dyDescent="0.2">
      <c r="A34" s="47" t="s">
        <v>15</v>
      </c>
      <c r="B34" s="4" t="s">
        <v>0</v>
      </c>
      <c r="C34" s="4" t="s">
        <v>1</v>
      </c>
      <c r="D34" s="4" t="s">
        <v>719</v>
      </c>
      <c r="E34" s="2"/>
      <c r="F34" s="2"/>
    </row>
    <row r="35" spans="1:11" ht="15" customHeight="1" x14ac:dyDescent="0.2">
      <c r="A35" s="7" t="s">
        <v>17</v>
      </c>
      <c r="B35" s="7">
        <f>IFERROR(INDEX(PitRawData!$A$1:$AMK$3,3,MATCH(H35,PitRawData!$A$1:$AMK$1,0)),"NO DATA")</f>
        <v>11</v>
      </c>
      <c r="C35" s="25" t="s">
        <v>697</v>
      </c>
      <c r="D35" s="7">
        <f>IFERROR(INDEX(PitRawData!$A$1:$AMK$3,3,MATCH(J35,PitRawData!$A$1:$AMK$1,0)),"NO DATA")</f>
        <v>0</v>
      </c>
      <c r="E35" s="7">
        <f>IFERROR(INDEX(PitRawData!$A$1:$AMK$3,3,MATCH(K35,PitRawData!$A$1:$AMK$1,0)),"NO DATA")</f>
        <v>0</v>
      </c>
      <c r="F35" s="10">
        <f>SUM(B35,D35,E35)</f>
        <v>11</v>
      </c>
      <c r="H35" s="6" t="s">
        <v>399</v>
      </c>
      <c r="J35" s="6" t="s">
        <v>362</v>
      </c>
      <c r="K35" s="6" t="s">
        <v>343</v>
      </c>
    </row>
    <row r="36" spans="1:11" ht="15" customHeight="1" x14ac:dyDescent="0.2"/>
    <row r="37" spans="1:11" hidden="1" x14ac:dyDescent="0.2">
      <c r="A37" s="20"/>
    </row>
    <row r="38" spans="1:11" hidden="1" x14ac:dyDescent="0.2">
      <c r="A38" s="20"/>
    </row>
  </sheetData>
  <sheetProtection algorithmName="SHA-512" hashValue="+nn2EDPxDeeVJZEmN42yrP0pI8gxyvbKkaYQWklaYy8M2ibJpMtjZaBAUrSYXbGqJewWIAkhYj9r1IkiUle4LA==" saltValue="fqo+qyTqgBAmz3WmDrR74Q==" spinCount="100000" sheet="1" objects="1" scenarios="1"/>
  <conditionalFormatting sqref="A3:F3">
    <cfRule type="expression" dxfId="11" priority="1">
      <formula>$A$3="PASTE DATA INTO THE 'PitRawData' TAB TO POPULATE THIS TEMPLATE."</formula>
    </cfRule>
  </conditionalFormatting>
  <pageMargins left="0.25" right="0.25" top="0.75" bottom="0.75" header="0.3" footer="0.3"/>
  <pageSetup orientation="landscape" r:id="rId1"/>
  <rowBreaks count="1" manualBreakCount="1">
    <brk id="1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16E9-4F79-472F-9C9A-C826A675A905}">
  <sheetPr codeName="Sheet20"/>
  <dimension ref="A1:J43"/>
  <sheetViews>
    <sheetView zoomScaleNormal="100" workbookViewId="0"/>
  </sheetViews>
  <sheetFormatPr baseColWidth="10" defaultColWidth="0" defaultRowHeight="15" zeroHeight="1" x14ac:dyDescent="0.2"/>
  <cols>
    <col min="1" max="1" width="62.6640625" style="6" customWidth="1"/>
    <col min="2" max="6" width="12.6640625" style="6" customWidth="1"/>
    <col min="7" max="9" width="39.6640625" style="6" hidden="1" customWidth="1"/>
    <col min="10" max="10" width="8.83203125" style="6" hidden="1" customWidth="1"/>
    <col min="11" max="16384" width="9.1640625" style="6" hidden="1"/>
  </cols>
  <sheetData>
    <row r="1" spans="1:9" ht="21" customHeight="1" x14ac:dyDescent="0.2">
      <c r="A1" s="38" t="s">
        <v>725</v>
      </c>
      <c r="B1" s="45"/>
      <c r="C1" s="45"/>
      <c r="D1" s="45"/>
      <c r="E1" s="45"/>
      <c r="F1" s="45"/>
    </row>
    <row r="2" spans="1:9" ht="18" customHeight="1" x14ac:dyDescent="0.2">
      <c r="A2" s="44" t="str">
        <f>HeadingLine2</f>
        <v>OH-507: Ohio Balance of State CoC</v>
      </c>
      <c r="B2" s="45"/>
      <c r="C2" s="45"/>
      <c r="D2" s="45"/>
      <c r="E2" s="45"/>
      <c r="F2" s="45"/>
    </row>
    <row r="3" spans="1:9" ht="18" customHeight="1" x14ac:dyDescent="0.2">
      <c r="A3" s="44" t="str">
        <f>HeadingLine3</f>
        <v>Date of PIT Count: 1/23/24</v>
      </c>
      <c r="B3" s="45"/>
      <c r="C3" s="45"/>
      <c r="D3" s="45"/>
      <c r="E3" s="45"/>
      <c r="F3" s="45"/>
    </row>
    <row r="4" spans="1:9" ht="18" customHeight="1" x14ac:dyDescent="0.2">
      <c r="A4" s="44" t="str">
        <f>HeadingLine4</f>
        <v>PIT Count Type: Sheltered and Unsheltered Count</v>
      </c>
      <c r="B4" s="45"/>
      <c r="C4" s="45"/>
      <c r="D4" s="45"/>
      <c r="E4" s="45"/>
      <c r="F4" s="45"/>
    </row>
    <row r="5" spans="1:9" ht="18" customHeight="1" x14ac:dyDescent="0.2">
      <c r="A5" s="38"/>
      <c r="B5" s="35"/>
      <c r="C5" s="36"/>
      <c r="D5" s="36"/>
      <c r="E5" s="36"/>
      <c r="F5" s="36"/>
    </row>
    <row r="6" spans="1:9" ht="18" customHeight="1" x14ac:dyDescent="0.25">
      <c r="A6" s="46" t="s">
        <v>683</v>
      </c>
      <c r="B6" s="36"/>
      <c r="C6" s="36"/>
      <c r="D6" s="36"/>
      <c r="E6" s="36"/>
      <c r="F6" s="36"/>
    </row>
    <row r="7" spans="1:9" ht="15" customHeight="1" x14ac:dyDescent="0.2">
      <c r="A7" s="1"/>
      <c r="B7" s="36"/>
      <c r="C7" s="36"/>
      <c r="D7" s="36"/>
      <c r="E7" s="36"/>
      <c r="F7" s="36"/>
    </row>
    <row r="8" spans="1:9" ht="21" customHeight="1" x14ac:dyDescent="0.2">
      <c r="B8" s="2" t="s">
        <v>4</v>
      </c>
      <c r="C8" s="2"/>
      <c r="D8" s="3" t="s">
        <v>5</v>
      </c>
      <c r="E8" s="2" t="s">
        <v>2</v>
      </c>
      <c r="F8" s="22"/>
    </row>
    <row r="9" spans="1:9" ht="18" customHeight="1" x14ac:dyDescent="0.2">
      <c r="A9" s="47" t="s">
        <v>3</v>
      </c>
      <c r="B9" s="4" t="s">
        <v>0</v>
      </c>
      <c r="C9" s="4" t="s">
        <v>1</v>
      </c>
      <c r="D9" s="2"/>
      <c r="E9" s="2"/>
      <c r="F9" s="37"/>
    </row>
    <row r="10" spans="1:9" ht="15" customHeight="1" x14ac:dyDescent="0.2">
      <c r="A10" s="7" t="s">
        <v>24</v>
      </c>
      <c r="B10" s="12">
        <f>IFERROR(INDEX(PitRawData!$A$1:$AMK$3,3,MATCH(G10,PitRawData!$A$1:$AMK$1,0)),"NO DATA")</f>
        <v>27</v>
      </c>
      <c r="C10" s="12">
        <f>IFERROR(INDEX(PitRawData!$A$1:$AMK$3,3,MATCH(H10,PitRawData!$A$1:$AMK$1,0)),"NO DATA")</f>
        <v>8</v>
      </c>
      <c r="D10" s="12">
        <f>IFERROR(INDEX(PitRawData!$A$1:$AMK$3,3,MATCH(I10,PitRawData!$A$1:$AMK$1,0)),"NO DATA")</f>
        <v>1</v>
      </c>
      <c r="E10" s="10">
        <f>SUM(B10:D10)</f>
        <v>36</v>
      </c>
      <c r="F10" s="37"/>
      <c r="G10" s="17" t="s">
        <v>341</v>
      </c>
      <c r="H10" s="17" t="s">
        <v>319</v>
      </c>
      <c r="I10" s="17" t="s">
        <v>299</v>
      </c>
    </row>
    <row r="11" spans="1:9" ht="15" customHeight="1" x14ac:dyDescent="0.2">
      <c r="A11" s="7" t="s">
        <v>23</v>
      </c>
      <c r="B11" s="10">
        <f>SUM(B14:B17)</f>
        <v>66</v>
      </c>
      <c r="C11" s="10">
        <f t="shared" ref="C11:D11" si="0">SUM(C14:C17)</f>
        <v>17</v>
      </c>
      <c r="D11" s="10">
        <f t="shared" si="0"/>
        <v>3</v>
      </c>
      <c r="E11" s="10">
        <f t="shared" ref="E11:E17" si="1">SUM(B11:D11)</f>
        <v>86</v>
      </c>
      <c r="F11" s="37"/>
    </row>
    <row r="12" spans="1:9" ht="15" customHeight="1" x14ac:dyDescent="0.2">
      <c r="A12" s="7" t="s">
        <v>25</v>
      </c>
      <c r="B12" s="10">
        <f>B14+B16</f>
        <v>30</v>
      </c>
      <c r="C12" s="10">
        <f t="shared" ref="C12:D12" si="2">C14+C16</f>
        <v>9</v>
      </c>
      <c r="D12" s="10">
        <f t="shared" si="2"/>
        <v>2</v>
      </c>
      <c r="E12" s="10">
        <f t="shared" si="1"/>
        <v>41</v>
      </c>
      <c r="F12" s="37"/>
    </row>
    <row r="13" spans="1:9" ht="15" customHeight="1" x14ac:dyDescent="0.2">
      <c r="A13" s="7" t="s">
        <v>26</v>
      </c>
      <c r="B13" s="10">
        <f>B15+B17</f>
        <v>36</v>
      </c>
      <c r="C13" s="10">
        <f t="shared" ref="C13:D13" si="3">C15+C17</f>
        <v>8</v>
      </c>
      <c r="D13" s="10">
        <f t="shared" si="3"/>
        <v>1</v>
      </c>
      <c r="E13" s="10">
        <f t="shared" si="1"/>
        <v>45</v>
      </c>
    </row>
    <row r="14" spans="1:9" ht="15" customHeight="1" x14ac:dyDescent="0.2">
      <c r="A14" s="11" t="s">
        <v>685</v>
      </c>
      <c r="B14" s="7">
        <f>IFERROR(INDEX(PitRawData!$A$1:$AMK$3,3,MATCH(G14,PitRawData!$A$1:$AMK$1,0)),"NO DATA")</f>
        <v>0</v>
      </c>
      <c r="C14" s="7">
        <f>IFERROR(INDEX(PitRawData!$A$1:$AMK$3,3,MATCH(H14,PitRawData!$A$1:$AMK$1,0)),"NO DATA")</f>
        <v>0</v>
      </c>
      <c r="D14" s="7">
        <f>IFERROR(INDEX(PitRawData!$A$1:$AMK$3,3,MATCH(I14,PitRawData!$A$1:$AMK$1,0)),"NO DATA")</f>
        <v>0</v>
      </c>
      <c r="E14" s="10">
        <f t="shared" si="1"/>
        <v>0</v>
      </c>
      <c r="G14" s="6" t="s">
        <v>340</v>
      </c>
      <c r="H14" s="6" t="s">
        <v>318</v>
      </c>
      <c r="I14" s="6" t="s">
        <v>298</v>
      </c>
    </row>
    <row r="15" spans="1:9" ht="29.25" customHeight="1" x14ac:dyDescent="0.2">
      <c r="A15" s="26" t="s">
        <v>721</v>
      </c>
      <c r="B15" s="7">
        <f>IFERROR(INDEX(PitRawData!$A$1:$AMK$3,3,MATCH(G15,PitRawData!$A$1:$AMK$1,0)),"NO DATA")</f>
        <v>0</v>
      </c>
      <c r="C15" s="7">
        <f>IFERROR(INDEX(PitRawData!$A$1:$AMK$3,3,MATCH(H15,PitRawData!$A$1:$AMK$1,0)),"NO DATA")</f>
        <v>0</v>
      </c>
      <c r="D15" s="7">
        <f>IFERROR(INDEX(PitRawData!$A$1:$AMK$3,3,MATCH(I15,PitRawData!$A$1:$AMK$1,0)),"NO DATA")</f>
        <v>0</v>
      </c>
      <c r="E15" s="10">
        <f t="shared" si="1"/>
        <v>0</v>
      </c>
      <c r="G15" s="6" t="s">
        <v>338</v>
      </c>
      <c r="H15" s="6" t="s">
        <v>316</v>
      </c>
      <c r="I15" s="6" t="s">
        <v>296</v>
      </c>
    </row>
    <row r="16" spans="1:9" ht="15" customHeight="1" x14ac:dyDescent="0.2">
      <c r="A16" s="11" t="s">
        <v>691</v>
      </c>
      <c r="B16" s="7">
        <f>IFERROR(INDEX(PitRawData!$A$1:$AMK$3,3,MATCH(G16,PitRawData!$A$1:$AMK$1,0)),"NO DATA")</f>
        <v>30</v>
      </c>
      <c r="C16" s="7">
        <f>IFERROR(INDEX(PitRawData!$A$1:$AMK$3,3,MATCH(H16,PitRawData!$A$1:$AMK$1,0)),"NO DATA")</f>
        <v>9</v>
      </c>
      <c r="D16" s="7">
        <f>IFERROR(INDEX(PitRawData!$A$1:$AMK$3,3,MATCH(I16,PitRawData!$A$1:$AMK$1,0)),"NO DATA")</f>
        <v>2</v>
      </c>
      <c r="E16" s="10">
        <f t="shared" si="1"/>
        <v>41</v>
      </c>
      <c r="G16" s="6" t="s">
        <v>339</v>
      </c>
      <c r="H16" s="6" t="s">
        <v>317</v>
      </c>
      <c r="I16" s="6" t="s">
        <v>297</v>
      </c>
    </row>
    <row r="17" spans="1:9" ht="30" customHeight="1" x14ac:dyDescent="0.2">
      <c r="A17" s="26" t="s">
        <v>722</v>
      </c>
      <c r="B17" s="7">
        <f>IFERROR(INDEX(PitRawData!$A$1:$AMK$3,3,MATCH(G17,PitRawData!$A$1:$AMK$1,0)),"NO DATA")</f>
        <v>36</v>
      </c>
      <c r="C17" s="7">
        <f>IFERROR(INDEX(PitRawData!$A$1:$AMK$3,3,MATCH(H17,PitRawData!$A$1:$AMK$1,0)),"NO DATA")</f>
        <v>8</v>
      </c>
      <c r="D17" s="7">
        <f>IFERROR(INDEX(PitRawData!$A$1:$AMK$3,3,MATCH(I17,PitRawData!$A$1:$AMK$1,0)),"NO DATA")</f>
        <v>1</v>
      </c>
      <c r="E17" s="10">
        <f t="shared" si="1"/>
        <v>45</v>
      </c>
      <c r="G17" s="6" t="s">
        <v>337</v>
      </c>
      <c r="H17" s="6" t="s">
        <v>315</v>
      </c>
      <c r="I17" s="6" t="s">
        <v>295</v>
      </c>
    </row>
    <row r="18" spans="1:9" ht="15" customHeight="1" x14ac:dyDescent="0.2">
      <c r="B18" s="16"/>
      <c r="C18" s="16"/>
      <c r="D18" s="16"/>
      <c r="E18" s="16"/>
      <c r="F18" s="37"/>
    </row>
    <row r="19" spans="1:9" ht="21" customHeight="1" x14ac:dyDescent="0.2">
      <c r="B19" s="2" t="s">
        <v>4</v>
      </c>
      <c r="C19" s="2"/>
      <c r="D19" s="3" t="s">
        <v>5</v>
      </c>
      <c r="E19" s="2" t="s">
        <v>2</v>
      </c>
      <c r="F19" s="37"/>
    </row>
    <row r="20" spans="1:9" ht="18" customHeight="1" x14ac:dyDescent="0.2">
      <c r="A20" s="47" t="s">
        <v>715</v>
      </c>
      <c r="B20" s="4" t="s">
        <v>0</v>
      </c>
      <c r="C20" s="4" t="s">
        <v>1</v>
      </c>
      <c r="D20" s="2"/>
      <c r="E20" s="2"/>
      <c r="F20" s="37"/>
    </row>
    <row r="21" spans="1:9" ht="15" customHeight="1" x14ac:dyDescent="0.2">
      <c r="A21" s="11" t="s">
        <v>698</v>
      </c>
      <c r="B21" s="7">
        <f>IFERROR(INDEX(PitRawData!$A$1:$AMK$3,3,MATCH(G21,PitRawData!$A$1:$AMK$1,0)),"NO DATA")</f>
        <v>0</v>
      </c>
      <c r="C21" s="7">
        <f>IFERROR(INDEX(PitRawData!$A$1:$AMK$3,3,MATCH(H21,PitRawData!$A$1:$AMK$1,0)),"NO DATA")</f>
        <v>0</v>
      </c>
      <c r="D21" s="7">
        <f>IFERROR(INDEX(PitRawData!$A$1:$AMK$3,3,MATCH(I21,PitRawData!$A$1:$AMK$1,0)),"NO DATA")</f>
        <v>0</v>
      </c>
      <c r="E21" s="10">
        <f>SUM(B21:D21)</f>
        <v>0</v>
      </c>
      <c r="G21" s="6" t="s">
        <v>334</v>
      </c>
      <c r="H21" s="6" t="s">
        <v>312</v>
      </c>
      <c r="I21" s="6" t="s">
        <v>292</v>
      </c>
    </row>
    <row r="22" spans="1:9" ht="15" customHeight="1" x14ac:dyDescent="0.2">
      <c r="A22" s="11" t="s">
        <v>699</v>
      </c>
      <c r="B22" s="7">
        <f>IFERROR(INDEX(PitRawData!$A$1:$AMK$3,3,MATCH(G22,PitRawData!$A$1:$AMK$1,0)),"NO DATA")</f>
        <v>0</v>
      </c>
      <c r="C22" s="7">
        <f>IFERROR(INDEX(PitRawData!$A$1:$AMK$3,3,MATCH(H22,PitRawData!$A$1:$AMK$1,0)),"NO DATA")</f>
        <v>0</v>
      </c>
      <c r="D22" s="7">
        <f>IFERROR(INDEX(PitRawData!$A$1:$AMK$3,3,MATCH(I22,PitRawData!$A$1:$AMK$1,0)),"NO DATA")</f>
        <v>0</v>
      </c>
      <c r="E22" s="10">
        <f t="shared" ref="E22:E35" si="4">SUM(B22:D22)</f>
        <v>0</v>
      </c>
      <c r="G22" s="6" t="s">
        <v>335</v>
      </c>
      <c r="H22" s="6" t="s">
        <v>313</v>
      </c>
      <c r="I22" s="6" t="s">
        <v>293</v>
      </c>
    </row>
    <row r="23" spans="1:9" ht="15" customHeight="1" x14ac:dyDescent="0.2">
      <c r="A23" s="11" t="s">
        <v>700</v>
      </c>
      <c r="B23" s="7">
        <f>IFERROR(INDEX(PitRawData!$A$1:$AMK$3,3,MATCH(G23,PitRawData!$A$1:$AMK$1,0)),"NO DATA")</f>
        <v>0</v>
      </c>
      <c r="C23" s="7">
        <f>IFERROR(INDEX(PitRawData!$A$1:$AMK$3,3,MATCH(H23,PitRawData!$A$1:$AMK$1,0)),"NO DATA")</f>
        <v>0</v>
      </c>
      <c r="D23" s="7">
        <f>IFERROR(INDEX(PitRawData!$A$1:$AMK$3,3,MATCH(I23,PitRawData!$A$1:$AMK$1,0)),"NO DATA")</f>
        <v>0</v>
      </c>
      <c r="E23" s="10">
        <f t="shared" si="4"/>
        <v>0</v>
      </c>
      <c r="G23" s="6" t="s">
        <v>332</v>
      </c>
      <c r="H23" s="6" t="s">
        <v>310</v>
      </c>
      <c r="I23" s="6" t="s">
        <v>290</v>
      </c>
    </row>
    <row r="24" spans="1:9" ht="15" customHeight="1" x14ac:dyDescent="0.2">
      <c r="A24" s="11" t="s">
        <v>701</v>
      </c>
      <c r="B24" s="7">
        <f>IFERROR(INDEX(PitRawData!$A$1:$AMK$3,3,MATCH(G24,PitRawData!$A$1:$AMK$1,0)),"NO DATA")</f>
        <v>0</v>
      </c>
      <c r="C24" s="7">
        <f>IFERROR(INDEX(PitRawData!$A$1:$AMK$3,3,MATCH(H24,PitRawData!$A$1:$AMK$1,0)),"NO DATA")</f>
        <v>0</v>
      </c>
      <c r="D24" s="7">
        <f>IFERROR(INDEX(PitRawData!$A$1:$AMK$3,3,MATCH(I24,PitRawData!$A$1:$AMK$1,0)),"NO DATA")</f>
        <v>0</v>
      </c>
      <c r="E24" s="10">
        <f t="shared" si="4"/>
        <v>0</v>
      </c>
      <c r="G24" s="6" t="s">
        <v>333</v>
      </c>
      <c r="H24" s="6" t="s">
        <v>311</v>
      </c>
      <c r="I24" s="6" t="s">
        <v>291</v>
      </c>
    </row>
    <row r="25" spans="1:9" ht="15" customHeight="1" x14ac:dyDescent="0.2">
      <c r="A25" s="11" t="s">
        <v>702</v>
      </c>
      <c r="B25" s="7">
        <f>IFERROR(INDEX(PitRawData!$A$1:$AMK$3,3,MATCH(G25,PitRawData!$A$1:$AMK$1,0)),"NO DATA")</f>
        <v>6</v>
      </c>
      <c r="C25" s="7">
        <f>IFERROR(INDEX(PitRawData!$A$1:$AMK$3,3,MATCH(H25,PitRawData!$A$1:$AMK$1,0)),"NO DATA")</f>
        <v>0</v>
      </c>
      <c r="D25" s="7">
        <f>IFERROR(INDEX(PitRawData!$A$1:$AMK$3,3,MATCH(I25,PitRawData!$A$1:$AMK$1,0)),"NO DATA")</f>
        <v>0</v>
      </c>
      <c r="E25" s="10">
        <f t="shared" si="4"/>
        <v>6</v>
      </c>
      <c r="G25" s="6" t="s">
        <v>330</v>
      </c>
      <c r="H25" s="6" t="s">
        <v>308</v>
      </c>
      <c r="I25" s="6" t="s">
        <v>288</v>
      </c>
    </row>
    <row r="26" spans="1:9" ht="15" customHeight="1" x14ac:dyDescent="0.2">
      <c r="A26" s="11" t="s">
        <v>703</v>
      </c>
      <c r="B26" s="7">
        <f>IFERROR(INDEX(PitRawData!$A$1:$AMK$3,3,MATCH(G26,PitRawData!$A$1:$AMK$1,0)),"NO DATA")</f>
        <v>0</v>
      </c>
      <c r="C26" s="7">
        <f>IFERROR(INDEX(PitRawData!$A$1:$AMK$3,3,MATCH(H26,PitRawData!$A$1:$AMK$1,0)),"NO DATA")</f>
        <v>0</v>
      </c>
      <c r="D26" s="7">
        <f>IFERROR(INDEX(PitRawData!$A$1:$AMK$3,3,MATCH(I26,PitRawData!$A$1:$AMK$1,0)),"NO DATA")</f>
        <v>0</v>
      </c>
      <c r="E26" s="10">
        <f t="shared" si="4"/>
        <v>0</v>
      </c>
      <c r="G26" s="6" t="s">
        <v>331</v>
      </c>
      <c r="H26" s="6" t="s">
        <v>309</v>
      </c>
      <c r="I26" s="6" t="s">
        <v>289</v>
      </c>
    </row>
    <row r="27" spans="1:9" ht="15" customHeight="1" x14ac:dyDescent="0.2">
      <c r="A27" s="11" t="s">
        <v>704</v>
      </c>
      <c r="B27" s="7">
        <f>IFERROR(INDEX(PitRawData!$A$1:$AMK$3,3,MATCH(G27,PitRawData!$A$1:$AMK$1,0)),"NO DATA")</f>
        <v>0</v>
      </c>
      <c r="C27" s="7">
        <f>IFERROR(INDEX(PitRawData!$A$1:$AMK$3,3,MATCH(H27,PitRawData!$A$1:$AMK$1,0)),"NO DATA")</f>
        <v>6</v>
      </c>
      <c r="D27" s="7">
        <f>IFERROR(INDEX(PitRawData!$A$1:$AMK$3,3,MATCH(I27,PitRawData!$A$1:$AMK$1,0)),"NO DATA")</f>
        <v>0</v>
      </c>
      <c r="E27" s="10">
        <f t="shared" si="4"/>
        <v>6</v>
      </c>
      <c r="G27" s="6" t="s">
        <v>336</v>
      </c>
      <c r="H27" s="6" t="s">
        <v>314</v>
      </c>
      <c r="I27" s="6" t="s">
        <v>294</v>
      </c>
    </row>
    <row r="28" spans="1:9" ht="15" customHeight="1" x14ac:dyDescent="0.2">
      <c r="A28" s="11" t="s">
        <v>705</v>
      </c>
      <c r="B28" s="7">
        <f>IFERROR(INDEX(PitRawData!$A$1:$AMK$3,3,MATCH(G28,PitRawData!$A$1:$AMK$1,0)),"NO DATA")</f>
        <v>0</v>
      </c>
      <c r="C28" s="7">
        <f>IFERROR(INDEX(PitRawData!$A$1:$AMK$3,3,MATCH(H28,PitRawData!$A$1:$AMK$1,0)),"NO DATA")</f>
        <v>0</v>
      </c>
      <c r="D28" s="7">
        <f>IFERROR(INDEX(PitRawData!$A$1:$AMK$3,3,MATCH(I28,PitRawData!$A$1:$AMK$1,0)),"NO DATA")</f>
        <v>0</v>
      </c>
      <c r="E28" s="10">
        <f t="shared" si="4"/>
        <v>0</v>
      </c>
      <c r="G28" s="6" t="s">
        <v>328</v>
      </c>
      <c r="H28" s="6" t="s">
        <v>306</v>
      </c>
      <c r="I28" s="6" t="s">
        <v>286</v>
      </c>
    </row>
    <row r="29" spans="1:9" ht="15" customHeight="1" x14ac:dyDescent="0.2">
      <c r="A29" s="11" t="s">
        <v>706</v>
      </c>
      <c r="B29" s="7">
        <f>IFERROR(INDEX(PitRawData!$A$1:$AMK$3,3,MATCH(G29,PitRawData!$A$1:$AMK$1,0)),"NO DATA")</f>
        <v>0</v>
      </c>
      <c r="C29" s="7">
        <f>IFERROR(INDEX(PitRawData!$A$1:$AMK$3,3,MATCH(H29,PitRawData!$A$1:$AMK$1,0)),"NO DATA")</f>
        <v>0</v>
      </c>
      <c r="D29" s="7">
        <f>IFERROR(INDEX(PitRawData!$A$1:$AMK$3,3,MATCH(I29,PitRawData!$A$1:$AMK$1,0)),"NO DATA")</f>
        <v>0</v>
      </c>
      <c r="E29" s="10">
        <f t="shared" si="4"/>
        <v>0</v>
      </c>
      <c r="G29" s="6" t="s">
        <v>329</v>
      </c>
      <c r="H29" s="6" t="s">
        <v>307</v>
      </c>
      <c r="I29" s="6" t="s">
        <v>287</v>
      </c>
    </row>
    <row r="30" spans="1:9" ht="15" customHeight="1" x14ac:dyDescent="0.2">
      <c r="A30" s="11" t="s">
        <v>707</v>
      </c>
      <c r="B30" s="7">
        <f>IFERROR(INDEX(PitRawData!$A$1:$AMK$3,3,MATCH(G30,PitRawData!$A$1:$AMK$1,0)),"NO DATA")</f>
        <v>0</v>
      </c>
      <c r="C30" s="7">
        <f>IFERROR(INDEX(PitRawData!$A$1:$AMK$3,3,MATCH(H30,PitRawData!$A$1:$AMK$1,0)),"NO DATA")</f>
        <v>0</v>
      </c>
      <c r="D30" s="7">
        <f>IFERROR(INDEX(PitRawData!$A$1:$AMK$3,3,MATCH(I30,PitRawData!$A$1:$AMK$1,0)),"NO DATA")</f>
        <v>0</v>
      </c>
      <c r="E30" s="10">
        <f t="shared" si="4"/>
        <v>0</v>
      </c>
      <c r="G30" s="6" t="s">
        <v>324</v>
      </c>
      <c r="H30" s="6" t="s">
        <v>302</v>
      </c>
      <c r="I30" s="6" t="s">
        <v>282</v>
      </c>
    </row>
    <row r="31" spans="1:9" ht="15" customHeight="1" x14ac:dyDescent="0.2">
      <c r="A31" s="11" t="s">
        <v>708</v>
      </c>
      <c r="B31" s="7">
        <f>IFERROR(INDEX(PitRawData!$A$1:$AMK$3,3,MATCH(G31,PitRawData!$A$1:$AMK$1,0)),"NO DATA")</f>
        <v>0</v>
      </c>
      <c r="C31" s="7">
        <f>IFERROR(INDEX(PitRawData!$A$1:$AMK$3,3,MATCH(H31,PitRawData!$A$1:$AMK$1,0)),"NO DATA")</f>
        <v>0</v>
      </c>
      <c r="D31" s="7">
        <f>IFERROR(INDEX(PitRawData!$A$1:$AMK$3,3,MATCH(I31,PitRawData!$A$1:$AMK$1,0)),"NO DATA")</f>
        <v>0</v>
      </c>
      <c r="E31" s="10">
        <f t="shared" si="4"/>
        <v>0</v>
      </c>
      <c r="G31" s="6" t="s">
        <v>325</v>
      </c>
      <c r="H31" s="6" t="s">
        <v>303</v>
      </c>
      <c r="I31" s="6" t="s">
        <v>283</v>
      </c>
    </row>
    <row r="32" spans="1:9" ht="15" customHeight="1" x14ac:dyDescent="0.2">
      <c r="A32" s="11" t="s">
        <v>709</v>
      </c>
      <c r="B32" s="7">
        <f>IFERROR(INDEX(PitRawData!$A$1:$AMK$3,3,MATCH(G32,PitRawData!$A$1:$AMK$1,0)),"NO DATA")</f>
        <v>21</v>
      </c>
      <c r="C32" s="7">
        <f>IFERROR(INDEX(PitRawData!$A$1:$AMK$3,3,MATCH(H32,PitRawData!$A$1:$AMK$1,0)),"NO DATA")</f>
        <v>2</v>
      </c>
      <c r="D32" s="7">
        <f>IFERROR(INDEX(PitRawData!$A$1:$AMK$3,3,MATCH(I32,PitRawData!$A$1:$AMK$1,0)),"NO DATA")</f>
        <v>2</v>
      </c>
      <c r="E32" s="10">
        <f t="shared" si="4"/>
        <v>25</v>
      </c>
      <c r="G32" s="6" t="s">
        <v>322</v>
      </c>
      <c r="H32" s="6" t="s">
        <v>300</v>
      </c>
      <c r="I32" s="6" t="s">
        <v>280</v>
      </c>
    </row>
    <row r="33" spans="1:9" ht="15" customHeight="1" x14ac:dyDescent="0.2">
      <c r="A33" s="11" t="s">
        <v>710</v>
      </c>
      <c r="B33" s="7">
        <f>IFERROR(INDEX(PitRawData!$A$1:$AMK$3,3,MATCH(G33,PitRawData!$A$1:$AMK$1,0)),"NO DATA")</f>
        <v>0</v>
      </c>
      <c r="C33" s="7">
        <f>IFERROR(INDEX(PitRawData!$A$1:$AMK$3,3,MATCH(H33,PitRawData!$A$1:$AMK$1,0)),"NO DATA")</f>
        <v>0</v>
      </c>
      <c r="D33" s="7">
        <f>IFERROR(INDEX(PitRawData!$A$1:$AMK$3,3,MATCH(I33,PitRawData!$A$1:$AMK$1,0)),"NO DATA")</f>
        <v>0</v>
      </c>
      <c r="E33" s="10">
        <f t="shared" si="4"/>
        <v>0</v>
      </c>
      <c r="G33" s="6" t="s">
        <v>323</v>
      </c>
      <c r="H33" s="6" t="s">
        <v>301</v>
      </c>
      <c r="I33" s="6" t="s">
        <v>281</v>
      </c>
    </row>
    <row r="34" spans="1:9" ht="15" customHeight="1" x14ac:dyDescent="0.2">
      <c r="A34" s="11" t="s">
        <v>711</v>
      </c>
      <c r="B34" s="7">
        <f>IFERROR(INDEX(PitRawData!$A$1:$AMK$3,3,MATCH(G34,PitRawData!$A$1:$AMK$1,0)),"NO DATA")</f>
        <v>0</v>
      </c>
      <c r="C34" s="7">
        <f>IFERROR(INDEX(PitRawData!$A$1:$AMK$3,3,MATCH(H34,PitRawData!$A$1:$AMK$1,0)),"NO DATA")</f>
        <v>0</v>
      </c>
      <c r="D34" s="7">
        <f>IFERROR(INDEX(PitRawData!$A$1:$AMK$3,3,MATCH(I34,PitRawData!$A$1:$AMK$1,0)),"NO DATA")</f>
        <v>0</v>
      </c>
      <c r="E34" s="10">
        <f t="shared" si="4"/>
        <v>0</v>
      </c>
      <c r="G34" s="6" t="s">
        <v>327</v>
      </c>
      <c r="H34" s="6" t="s">
        <v>305</v>
      </c>
      <c r="I34" s="6" t="s">
        <v>285</v>
      </c>
    </row>
    <row r="35" spans="1:9" ht="15" customHeight="1" x14ac:dyDescent="0.2">
      <c r="A35" s="11" t="s">
        <v>712</v>
      </c>
      <c r="B35" s="7">
        <f>IFERROR(INDEX(PitRawData!$A$1:$AMK$3,3,MATCH(G35,PitRawData!$A$1:$AMK$1,0)),"NO DATA")</f>
        <v>3</v>
      </c>
      <c r="C35" s="7">
        <f>IFERROR(INDEX(PitRawData!$A$1:$AMK$3,3,MATCH(H35,PitRawData!$A$1:$AMK$1,0)),"NO DATA")</f>
        <v>1</v>
      </c>
      <c r="D35" s="7">
        <f>IFERROR(INDEX(PitRawData!$A$1:$AMK$3,3,MATCH(I35,PitRawData!$A$1:$AMK$1,0)),"NO DATA")</f>
        <v>0</v>
      </c>
      <c r="E35" s="10">
        <f t="shared" si="4"/>
        <v>4</v>
      </c>
      <c r="G35" s="6" t="s">
        <v>326</v>
      </c>
      <c r="H35" s="6" t="s">
        <v>304</v>
      </c>
      <c r="I35" s="6" t="s">
        <v>284</v>
      </c>
    </row>
    <row r="36" spans="1:9" ht="15" customHeight="1" x14ac:dyDescent="0.2"/>
    <row r="37" spans="1:9" ht="21" customHeight="1" x14ac:dyDescent="0.2">
      <c r="B37" s="2" t="s">
        <v>4</v>
      </c>
      <c r="C37" s="2"/>
      <c r="D37" s="3" t="s">
        <v>5</v>
      </c>
      <c r="E37" s="2" t="s">
        <v>2</v>
      </c>
    </row>
    <row r="38" spans="1:9" ht="18" customHeight="1" x14ac:dyDescent="0.2">
      <c r="A38" s="47" t="s">
        <v>15</v>
      </c>
      <c r="B38" s="4" t="s">
        <v>0</v>
      </c>
      <c r="C38" s="4" t="s">
        <v>1</v>
      </c>
      <c r="D38" s="2"/>
      <c r="E38" s="2"/>
    </row>
    <row r="39" spans="1:9" ht="15" customHeight="1" x14ac:dyDescent="0.2">
      <c r="A39" s="7" t="s">
        <v>16</v>
      </c>
      <c r="B39" s="7">
        <f>IFERROR(INDEX(PitRawData!$A$1:$AMK$3,3,MATCH(G39,PitRawData!$A$1:$AMK$1,0)),"NO DATA")</f>
        <v>0</v>
      </c>
      <c r="C39" s="25" t="s">
        <v>697</v>
      </c>
      <c r="D39" s="7">
        <f>IFERROR(INDEX(PitRawData!$A$1:$AMK$3,3,MATCH(I39,PitRawData!$A$1:$AMK$1,0)),"NO DATA")</f>
        <v>0</v>
      </c>
      <c r="E39" s="10">
        <f>B39+D39</f>
        <v>0</v>
      </c>
      <c r="G39" s="6" t="s">
        <v>321</v>
      </c>
      <c r="I39" s="6" t="s">
        <v>279</v>
      </c>
    </row>
    <row r="40" spans="1:9" ht="15" customHeight="1" x14ac:dyDescent="0.2">
      <c r="A40" s="7" t="s">
        <v>17</v>
      </c>
      <c r="B40" s="7">
        <f>IFERROR(INDEX(PitRawData!$A$1:$AMK$3,3,MATCH(G40,PitRawData!$A$1:$AMK$1,0)),"NO DATA")</f>
        <v>0</v>
      </c>
      <c r="C40" s="25" t="s">
        <v>697</v>
      </c>
      <c r="D40" s="7">
        <f>IFERROR(INDEX(PitRawData!$A$1:$AMK$3,3,MATCH(I40,PitRawData!$A$1:$AMK$1,0)),"NO DATA")</f>
        <v>0</v>
      </c>
      <c r="E40" s="10">
        <f>B40+D40</f>
        <v>0</v>
      </c>
      <c r="G40" s="6" t="s">
        <v>320</v>
      </c>
      <c r="I40" s="6" t="s">
        <v>278</v>
      </c>
    </row>
    <row r="41" spans="1:9" ht="15" customHeight="1" x14ac:dyDescent="0.2">
      <c r="F41" s="37"/>
    </row>
    <row r="42" spans="1:9" hidden="1" x14ac:dyDescent="0.2">
      <c r="A42" s="20"/>
    </row>
    <row r="43" spans="1:9" hidden="1" x14ac:dyDescent="0.2">
      <c r="A43" s="20"/>
    </row>
  </sheetData>
  <sheetProtection algorithmName="SHA-512" hashValue="VhGu14oOd1Xo59UU0gP3JxZyQ9Ta7EV8WJ08y9ZvWKS58zdoS810S/s7Ies8+qTaJvybj/lIiSjTvGmAM+z/Yg==" saltValue="TLKNExsHux4+h3Okc0dOjA==" spinCount="100000" sheet="1" objects="1" scenarios="1"/>
  <conditionalFormatting sqref="A3:F3">
    <cfRule type="expression" dxfId="10" priority="1">
      <formula>$A$3="PASTE DATA INTO THE 'PitRawData' TAB TO POPULATE THIS TEMPLATE."</formula>
    </cfRule>
  </conditionalFormatting>
  <pageMargins left="0.25" right="0.25" top="0.75" bottom="0.75" header="0.3" footer="0.3"/>
  <pageSetup orientation="landscape" r:id="rId1"/>
  <rowBreaks count="1" manualBreakCount="1">
    <brk id="1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BBED3-FD93-416F-A4A3-4D813EB8C003}">
  <sheetPr codeName="Sheet16"/>
  <dimension ref="A1:J38"/>
  <sheetViews>
    <sheetView zoomScaleNormal="100" workbookViewId="0"/>
  </sheetViews>
  <sheetFormatPr baseColWidth="10" defaultColWidth="0" defaultRowHeight="15" zeroHeight="1" x14ac:dyDescent="0.2"/>
  <cols>
    <col min="1" max="1" width="62.6640625" style="6" customWidth="1"/>
    <col min="2" max="6" width="12.6640625" style="6" customWidth="1"/>
    <col min="7" max="10" width="39.6640625" style="6" hidden="1" customWidth="1"/>
    <col min="11" max="16384" width="9.1640625" style="6" hidden="1"/>
  </cols>
  <sheetData>
    <row r="1" spans="1:9" ht="21" customHeight="1" x14ac:dyDescent="0.2">
      <c r="A1" s="38" t="s">
        <v>725</v>
      </c>
      <c r="B1" s="45"/>
      <c r="C1" s="45"/>
      <c r="D1" s="45"/>
      <c r="E1" s="45"/>
      <c r="F1" s="45"/>
    </row>
    <row r="2" spans="1:9" ht="18" customHeight="1" x14ac:dyDescent="0.2">
      <c r="A2" s="44" t="str">
        <f>HeadingLine2</f>
        <v>OH-507: Ohio Balance of State CoC</v>
      </c>
      <c r="B2" s="45"/>
      <c r="C2" s="45"/>
      <c r="D2" s="45"/>
      <c r="E2" s="45"/>
      <c r="F2" s="45"/>
    </row>
    <row r="3" spans="1:9" ht="18" customHeight="1" x14ac:dyDescent="0.2">
      <c r="A3" s="44" t="str">
        <f>HeadingLine3</f>
        <v>Date of PIT Count: 1/23/24</v>
      </c>
      <c r="B3" s="45"/>
      <c r="C3" s="45"/>
      <c r="D3" s="45"/>
      <c r="E3" s="45"/>
      <c r="F3" s="45"/>
    </row>
    <row r="4" spans="1:9" ht="18" customHeight="1" x14ac:dyDescent="0.2">
      <c r="A4" s="44" t="str">
        <f>HeadingLine4</f>
        <v>PIT Count Type: Sheltered and Unsheltered Count</v>
      </c>
      <c r="B4" s="45"/>
      <c r="C4" s="45"/>
      <c r="D4" s="45"/>
      <c r="E4" s="45"/>
      <c r="F4" s="45"/>
    </row>
    <row r="5" spans="1:9" ht="18" customHeight="1" x14ac:dyDescent="0.2">
      <c r="A5" s="38"/>
      <c r="B5" s="35"/>
      <c r="C5" s="36"/>
      <c r="D5" s="36"/>
      <c r="E5" s="36"/>
      <c r="F5" s="36"/>
    </row>
    <row r="6" spans="1:9" ht="18" customHeight="1" x14ac:dyDescent="0.25">
      <c r="A6" s="46" t="s">
        <v>681</v>
      </c>
      <c r="B6" s="36"/>
      <c r="C6" s="36"/>
      <c r="D6" s="36"/>
      <c r="E6" s="36"/>
      <c r="F6" s="36"/>
    </row>
    <row r="7" spans="1:9" ht="15" customHeight="1" x14ac:dyDescent="0.2">
      <c r="A7" s="39"/>
      <c r="B7" s="36"/>
      <c r="C7" s="36"/>
      <c r="D7" s="36"/>
      <c r="E7" s="36"/>
      <c r="F7" s="36"/>
    </row>
    <row r="8" spans="1:9" ht="21" customHeight="1" x14ac:dyDescent="0.2">
      <c r="B8" s="2" t="s">
        <v>4</v>
      </c>
      <c r="C8" s="2"/>
      <c r="D8" s="3" t="s">
        <v>5</v>
      </c>
      <c r="E8" s="2" t="s">
        <v>2</v>
      </c>
      <c r="F8" s="22"/>
    </row>
    <row r="9" spans="1:9" ht="18" customHeight="1" x14ac:dyDescent="0.2">
      <c r="A9" s="48" t="s">
        <v>3</v>
      </c>
      <c r="B9" s="4" t="s">
        <v>0</v>
      </c>
      <c r="C9" s="4" t="s">
        <v>1</v>
      </c>
      <c r="D9" s="2"/>
      <c r="E9" s="2"/>
      <c r="F9" s="37"/>
    </row>
    <row r="10" spans="1:9" ht="15" customHeight="1" x14ac:dyDescent="0.2">
      <c r="A10" s="7" t="s">
        <v>6</v>
      </c>
      <c r="B10" s="12">
        <f>IFERROR(INDEX(PitRawData!$A$1:$AMK$3,3,MATCH(G10,PitRawData!$A$1:$AMK$1,0)),"NO DATA")</f>
        <v>1</v>
      </c>
      <c r="C10" s="12">
        <f>IFERROR(INDEX(PitRawData!$A$1:$AMK$3,3,MATCH(H10,PitRawData!$A$1:$AMK$1,0)),"NO DATA")</f>
        <v>0</v>
      </c>
      <c r="D10" s="12">
        <f>IFERROR(INDEX(PitRawData!$A$1:$AMK$3,3,MATCH(I10,PitRawData!$A$1:$AMK$1,0)),"NO DATA")</f>
        <v>0</v>
      </c>
      <c r="E10" s="9">
        <f>SUM(B10:D10)</f>
        <v>1</v>
      </c>
      <c r="F10" s="37"/>
      <c r="G10" s="17" t="s">
        <v>276</v>
      </c>
      <c r="H10" s="17" t="s">
        <v>256</v>
      </c>
      <c r="I10" s="17" t="s">
        <v>238</v>
      </c>
    </row>
    <row r="11" spans="1:9" ht="15" customHeight="1" x14ac:dyDescent="0.2">
      <c r="A11" s="7" t="s">
        <v>18</v>
      </c>
      <c r="B11" s="12">
        <f>IFERROR(INDEX(PitRawData!$A$1:$AMK$3,3,MATCH(G11,PitRawData!$A$1:$AMK$1,0)),"NO DATA")</f>
        <v>4</v>
      </c>
      <c r="C11" s="12">
        <f>IFERROR(INDEX(PitRawData!$A$1:$AMK$3,3,MATCH(H11,PitRawData!$A$1:$AMK$1,0)),"NO DATA")</f>
        <v>0</v>
      </c>
      <c r="D11" s="12">
        <f>IFERROR(INDEX(PitRawData!$A$1:$AMK$3,3,MATCH(I11,PitRawData!$A$1:$AMK$1,0)),"NO DATA")</f>
        <v>0</v>
      </c>
      <c r="E11" s="9">
        <f t="shared" ref="E11:E12" si="0">SUM(B11:D11)</f>
        <v>4</v>
      </c>
      <c r="F11" s="37"/>
      <c r="G11" s="17" t="s">
        <v>275</v>
      </c>
      <c r="H11" s="17" t="s">
        <v>255</v>
      </c>
      <c r="I11" s="17" t="s">
        <v>237</v>
      </c>
    </row>
    <row r="12" spans="1:9" ht="15" customHeight="1" x14ac:dyDescent="0.2">
      <c r="A12" s="7" t="s">
        <v>20</v>
      </c>
      <c r="B12" s="12">
        <f>IFERROR(INDEX(PitRawData!$A$1:$AMK$3,3,MATCH(G12,PitRawData!$A$1:$AMK$1,0)),"NO DATA")</f>
        <v>1</v>
      </c>
      <c r="C12" s="12">
        <f>IFERROR(INDEX(PitRawData!$A$1:$AMK$3,3,MATCH(H12,PitRawData!$A$1:$AMK$1,0)),"NO DATA")</f>
        <v>0</v>
      </c>
      <c r="D12" s="12">
        <f>IFERROR(INDEX(PitRawData!$A$1:$AMK$3,3,MATCH(I12,PitRawData!$A$1:$AMK$1,0)),"NO DATA")</f>
        <v>0</v>
      </c>
      <c r="E12" s="9">
        <f t="shared" si="0"/>
        <v>1</v>
      </c>
      <c r="F12" s="37"/>
      <c r="G12" s="17" t="s">
        <v>274</v>
      </c>
      <c r="H12" s="17" t="s">
        <v>254</v>
      </c>
      <c r="I12" s="17" t="s">
        <v>236</v>
      </c>
    </row>
    <row r="13" spans="1:9" ht="15" customHeight="1" x14ac:dyDescent="0.2"/>
    <row r="14" spans="1:9" ht="21" customHeight="1" x14ac:dyDescent="0.2">
      <c r="B14" s="2" t="s">
        <v>4</v>
      </c>
      <c r="C14" s="2"/>
      <c r="D14" s="3" t="s">
        <v>5</v>
      </c>
      <c r="E14" s="2" t="s">
        <v>2</v>
      </c>
      <c r="F14" s="37"/>
    </row>
    <row r="15" spans="1:9" ht="18" customHeight="1" x14ac:dyDescent="0.2">
      <c r="A15" s="47" t="s">
        <v>716</v>
      </c>
      <c r="B15" s="4" t="s">
        <v>0</v>
      </c>
      <c r="C15" s="4" t="s">
        <v>1</v>
      </c>
      <c r="D15" s="2"/>
      <c r="E15" s="2"/>
      <c r="F15" s="37"/>
    </row>
    <row r="16" spans="1:9" ht="15" customHeight="1" x14ac:dyDescent="0.2">
      <c r="A16" s="7" t="s">
        <v>698</v>
      </c>
      <c r="B16" s="8">
        <f>IFERROR(INDEX(PitRawData!$A$1:$AMK$3,3,MATCH(G16,PitRawData!$A$1:$AMK$1,0)),"NO DATA")</f>
        <v>0</v>
      </c>
      <c r="C16" s="8">
        <f>IFERROR(INDEX(PitRawData!$A$1:$AMK$3,3,MATCH(H16,PitRawData!$A$1:$AMK$1,0)),"NO DATA")</f>
        <v>0</v>
      </c>
      <c r="D16" s="7">
        <f>IFERROR(INDEX(PitRawData!$A$1:$AMK$3,3,MATCH(I16,PitRawData!$A$1:$AMK$1,0)),"NO DATA")</f>
        <v>0</v>
      </c>
      <c r="E16" s="10">
        <f>SUM(B16:D16)</f>
        <v>0</v>
      </c>
      <c r="G16" s="6" t="s">
        <v>271</v>
      </c>
      <c r="H16" s="6" t="s">
        <v>251</v>
      </c>
      <c r="I16" s="6" t="s">
        <v>233</v>
      </c>
    </row>
    <row r="17" spans="1:9" ht="15" customHeight="1" x14ac:dyDescent="0.2">
      <c r="A17" s="7" t="s">
        <v>699</v>
      </c>
      <c r="B17" s="8">
        <f>IFERROR(INDEX(PitRawData!$A$1:$AMK$3,3,MATCH(G17,PitRawData!$A$1:$AMK$1,0)),"NO DATA")</f>
        <v>0</v>
      </c>
      <c r="C17" s="8">
        <f>IFERROR(INDEX(PitRawData!$A$1:$AMK$3,3,MATCH(H17,PitRawData!$A$1:$AMK$1,0)),"NO DATA")</f>
        <v>0</v>
      </c>
      <c r="D17" s="7">
        <f>IFERROR(INDEX(PitRawData!$A$1:$AMK$3,3,MATCH(I17,PitRawData!$A$1:$AMK$1,0)),"NO DATA")</f>
        <v>0</v>
      </c>
      <c r="E17" s="10">
        <f t="shared" ref="E17:E30" si="1">SUM(B17:D17)</f>
        <v>0</v>
      </c>
      <c r="G17" s="6" t="s">
        <v>272</v>
      </c>
      <c r="H17" s="6" t="s">
        <v>252</v>
      </c>
      <c r="I17" s="6" t="s">
        <v>234</v>
      </c>
    </row>
    <row r="18" spans="1:9" ht="15" customHeight="1" x14ac:dyDescent="0.2">
      <c r="A18" s="7" t="s">
        <v>700</v>
      </c>
      <c r="B18" s="8">
        <f>IFERROR(INDEX(PitRawData!$A$1:$AMK$3,3,MATCH(G18,PitRawData!$A$1:$AMK$1,0)),"NO DATA")</f>
        <v>0</v>
      </c>
      <c r="C18" s="8">
        <f>IFERROR(INDEX(PitRawData!$A$1:$AMK$3,3,MATCH(H18,PitRawData!$A$1:$AMK$1,0)),"NO DATA")</f>
        <v>0</v>
      </c>
      <c r="D18" s="7">
        <f>IFERROR(INDEX(PitRawData!$A$1:$AMK$3,3,MATCH(I18,PitRawData!$A$1:$AMK$1,0)),"NO DATA")</f>
        <v>0</v>
      </c>
      <c r="E18" s="10">
        <f t="shared" si="1"/>
        <v>0</v>
      </c>
      <c r="G18" s="6" t="s">
        <v>269</v>
      </c>
      <c r="H18" s="6" t="s">
        <v>249</v>
      </c>
      <c r="I18" s="6" t="s">
        <v>231</v>
      </c>
    </row>
    <row r="19" spans="1:9" ht="15" customHeight="1" x14ac:dyDescent="0.2">
      <c r="A19" s="7" t="s">
        <v>701</v>
      </c>
      <c r="B19" s="8">
        <f>IFERROR(INDEX(PitRawData!$A$1:$AMK$3,3,MATCH(G19,PitRawData!$A$1:$AMK$1,0)),"NO DATA")</f>
        <v>0</v>
      </c>
      <c r="C19" s="8">
        <f>IFERROR(INDEX(PitRawData!$A$1:$AMK$3,3,MATCH(H19,PitRawData!$A$1:$AMK$1,0)),"NO DATA")</f>
        <v>0</v>
      </c>
      <c r="D19" s="7">
        <f>IFERROR(INDEX(PitRawData!$A$1:$AMK$3,3,MATCH(I19,PitRawData!$A$1:$AMK$1,0)),"NO DATA")</f>
        <v>0</v>
      </c>
      <c r="E19" s="10">
        <f t="shared" si="1"/>
        <v>0</v>
      </c>
      <c r="G19" s="6" t="s">
        <v>270</v>
      </c>
      <c r="H19" s="6" t="s">
        <v>250</v>
      </c>
      <c r="I19" s="6" t="s">
        <v>232</v>
      </c>
    </row>
    <row r="20" spans="1:9" ht="15" customHeight="1" x14ac:dyDescent="0.2">
      <c r="A20" s="7" t="s">
        <v>702</v>
      </c>
      <c r="B20" s="8">
        <f>IFERROR(INDEX(PitRawData!$A$1:$AMK$3,3,MATCH(G20,PitRawData!$A$1:$AMK$1,0)),"NO DATA")</f>
        <v>0</v>
      </c>
      <c r="C20" s="8">
        <f>IFERROR(INDEX(PitRawData!$A$1:$AMK$3,3,MATCH(H20,PitRawData!$A$1:$AMK$1,0)),"NO DATA")</f>
        <v>0</v>
      </c>
      <c r="D20" s="7">
        <f>IFERROR(INDEX(PitRawData!$A$1:$AMK$3,3,MATCH(I20,PitRawData!$A$1:$AMK$1,0)),"NO DATA")</f>
        <v>0</v>
      </c>
      <c r="E20" s="10">
        <f t="shared" si="1"/>
        <v>0</v>
      </c>
      <c r="G20" s="6" t="s">
        <v>267</v>
      </c>
      <c r="H20" s="6" t="s">
        <v>247</v>
      </c>
      <c r="I20" s="6" t="s">
        <v>229</v>
      </c>
    </row>
    <row r="21" spans="1:9" ht="15" customHeight="1" x14ac:dyDescent="0.2">
      <c r="A21" s="7" t="s">
        <v>703</v>
      </c>
      <c r="B21" s="8">
        <f>IFERROR(INDEX(PitRawData!$A$1:$AMK$3,3,MATCH(G21,PitRawData!$A$1:$AMK$1,0)),"NO DATA")</f>
        <v>0</v>
      </c>
      <c r="C21" s="8">
        <f>IFERROR(INDEX(PitRawData!$A$1:$AMK$3,3,MATCH(H21,PitRawData!$A$1:$AMK$1,0)),"NO DATA")</f>
        <v>0</v>
      </c>
      <c r="D21" s="7">
        <f>IFERROR(INDEX(PitRawData!$A$1:$AMK$3,3,MATCH(I21,PitRawData!$A$1:$AMK$1,0)),"NO DATA")</f>
        <v>0</v>
      </c>
      <c r="E21" s="10">
        <f t="shared" si="1"/>
        <v>0</v>
      </c>
      <c r="G21" s="6" t="s">
        <v>268</v>
      </c>
      <c r="H21" s="6" t="s">
        <v>248</v>
      </c>
      <c r="I21" s="6" t="s">
        <v>230</v>
      </c>
    </row>
    <row r="22" spans="1:9" ht="15" customHeight="1" x14ac:dyDescent="0.2">
      <c r="A22" s="7" t="s">
        <v>704</v>
      </c>
      <c r="B22" s="8">
        <f>IFERROR(INDEX(PitRawData!$A$1:$AMK$3,3,MATCH(G22,PitRawData!$A$1:$AMK$1,0)),"NO DATA")</f>
        <v>0</v>
      </c>
      <c r="C22" s="8">
        <f>IFERROR(INDEX(PitRawData!$A$1:$AMK$3,3,MATCH(H22,PitRawData!$A$1:$AMK$1,0)),"NO DATA")</f>
        <v>0</v>
      </c>
      <c r="D22" s="7">
        <f>IFERROR(INDEX(PitRawData!$A$1:$AMK$3,3,MATCH(I22,PitRawData!$A$1:$AMK$1,0)),"NO DATA")</f>
        <v>0</v>
      </c>
      <c r="E22" s="10">
        <f t="shared" si="1"/>
        <v>0</v>
      </c>
      <c r="G22" s="6" t="s">
        <v>273</v>
      </c>
      <c r="H22" s="6" t="s">
        <v>253</v>
      </c>
      <c r="I22" s="6" t="s">
        <v>235</v>
      </c>
    </row>
    <row r="23" spans="1:9" ht="15" customHeight="1" x14ac:dyDescent="0.2">
      <c r="A23" s="7" t="s">
        <v>705</v>
      </c>
      <c r="B23" s="8">
        <f>IFERROR(INDEX(PitRawData!$A$1:$AMK$3,3,MATCH(G23,PitRawData!$A$1:$AMK$1,0)),"NO DATA")</f>
        <v>0</v>
      </c>
      <c r="C23" s="8">
        <f>IFERROR(INDEX(PitRawData!$A$1:$AMK$3,3,MATCH(H23,PitRawData!$A$1:$AMK$1,0)),"NO DATA")</f>
        <v>0</v>
      </c>
      <c r="D23" s="7">
        <f>IFERROR(INDEX(PitRawData!$A$1:$AMK$3,3,MATCH(I23,PitRawData!$A$1:$AMK$1,0)),"NO DATA")</f>
        <v>0</v>
      </c>
      <c r="E23" s="10">
        <f t="shared" si="1"/>
        <v>0</v>
      </c>
      <c r="G23" s="6" t="s">
        <v>265</v>
      </c>
      <c r="H23" s="6" t="s">
        <v>245</v>
      </c>
      <c r="I23" s="6" t="s">
        <v>227</v>
      </c>
    </row>
    <row r="24" spans="1:9" ht="15" customHeight="1" x14ac:dyDescent="0.2">
      <c r="A24" s="7" t="s">
        <v>706</v>
      </c>
      <c r="B24" s="8">
        <f>IFERROR(INDEX(PitRawData!$A$1:$AMK$3,3,MATCH(G24,PitRawData!$A$1:$AMK$1,0)),"NO DATA")</f>
        <v>0</v>
      </c>
      <c r="C24" s="8">
        <f>IFERROR(INDEX(PitRawData!$A$1:$AMK$3,3,MATCH(H24,PitRawData!$A$1:$AMK$1,0)),"NO DATA")</f>
        <v>0</v>
      </c>
      <c r="D24" s="7">
        <f>IFERROR(INDEX(PitRawData!$A$1:$AMK$3,3,MATCH(I24,PitRawData!$A$1:$AMK$1,0)),"NO DATA")</f>
        <v>0</v>
      </c>
      <c r="E24" s="10">
        <f t="shared" si="1"/>
        <v>0</v>
      </c>
      <c r="G24" s="6" t="s">
        <v>266</v>
      </c>
      <c r="H24" s="6" t="s">
        <v>246</v>
      </c>
      <c r="I24" s="6" t="s">
        <v>228</v>
      </c>
    </row>
    <row r="25" spans="1:9" ht="15" customHeight="1" x14ac:dyDescent="0.2">
      <c r="A25" s="7" t="s">
        <v>707</v>
      </c>
      <c r="B25" s="8">
        <f>IFERROR(INDEX(PitRawData!$A$1:$AMK$3,3,MATCH(G25,PitRawData!$A$1:$AMK$1,0)),"NO DATA")</f>
        <v>0</v>
      </c>
      <c r="C25" s="8">
        <f>IFERROR(INDEX(PitRawData!$A$1:$AMK$3,3,MATCH(H25,PitRawData!$A$1:$AMK$1,0)),"NO DATA")</f>
        <v>0</v>
      </c>
      <c r="D25" s="7">
        <f>IFERROR(INDEX(PitRawData!$A$1:$AMK$3,3,MATCH(I25,PitRawData!$A$1:$AMK$1,0)),"NO DATA")</f>
        <v>0</v>
      </c>
      <c r="E25" s="10">
        <f t="shared" si="1"/>
        <v>0</v>
      </c>
      <c r="G25" s="6" t="s">
        <v>261</v>
      </c>
      <c r="H25" s="6" t="s">
        <v>241</v>
      </c>
      <c r="I25" s="6" t="s">
        <v>223</v>
      </c>
    </row>
    <row r="26" spans="1:9" ht="15" customHeight="1" x14ac:dyDescent="0.2">
      <c r="A26" s="7" t="s">
        <v>708</v>
      </c>
      <c r="B26" s="8">
        <f>IFERROR(INDEX(PitRawData!$A$1:$AMK$3,3,MATCH(G26,PitRawData!$A$1:$AMK$1,0)),"NO DATA")</f>
        <v>0</v>
      </c>
      <c r="C26" s="8">
        <f>IFERROR(INDEX(PitRawData!$A$1:$AMK$3,3,MATCH(H26,PitRawData!$A$1:$AMK$1,0)),"NO DATA")</f>
        <v>0</v>
      </c>
      <c r="D26" s="7">
        <f>IFERROR(INDEX(PitRawData!$A$1:$AMK$3,3,MATCH(I26,PitRawData!$A$1:$AMK$1,0)),"NO DATA")</f>
        <v>0</v>
      </c>
      <c r="E26" s="10">
        <f t="shared" si="1"/>
        <v>0</v>
      </c>
      <c r="G26" s="6" t="s">
        <v>262</v>
      </c>
      <c r="H26" s="6" t="s">
        <v>242</v>
      </c>
      <c r="I26" s="6" t="s">
        <v>224</v>
      </c>
    </row>
    <row r="27" spans="1:9" ht="15" customHeight="1" x14ac:dyDescent="0.2">
      <c r="A27" s="7" t="s">
        <v>709</v>
      </c>
      <c r="B27" s="7">
        <f>IFERROR(INDEX(PitRawData!$A$1:$AMK$3,3,MATCH(G27,PitRawData!$A$1:$AMK$1,0)),"NO DATA")</f>
        <v>1</v>
      </c>
      <c r="C27" s="7">
        <f>IFERROR(INDEX(PitRawData!$A$1:$AMK$3,3,MATCH(H27,PitRawData!$A$1:$AMK$1,0)),"NO DATA")</f>
        <v>0</v>
      </c>
      <c r="D27" s="7">
        <f>IFERROR(INDEX(PitRawData!$A$1:$AMK$3,3,MATCH(I27,PitRawData!$A$1:$AMK$1,0)),"NO DATA")</f>
        <v>0</v>
      </c>
      <c r="E27" s="10">
        <f t="shared" si="1"/>
        <v>1</v>
      </c>
      <c r="G27" s="6" t="s">
        <v>259</v>
      </c>
      <c r="H27" s="6" t="s">
        <v>239</v>
      </c>
      <c r="I27" s="6" t="s">
        <v>221</v>
      </c>
    </row>
    <row r="28" spans="1:9" ht="15" customHeight="1" x14ac:dyDescent="0.2">
      <c r="A28" s="7" t="s">
        <v>710</v>
      </c>
      <c r="B28" s="7">
        <f>IFERROR(INDEX(PitRawData!$A$1:$AMK$3,3,MATCH(G28,PitRawData!$A$1:$AMK$1,0)),"NO DATA")</f>
        <v>0</v>
      </c>
      <c r="C28" s="7">
        <f>IFERROR(INDEX(PitRawData!$A$1:$AMK$3,3,MATCH(H28,PitRawData!$A$1:$AMK$1,0)),"NO DATA")</f>
        <v>0</v>
      </c>
      <c r="D28" s="7">
        <f>IFERROR(INDEX(PitRawData!$A$1:$AMK$3,3,MATCH(I28,PitRawData!$A$1:$AMK$1,0)),"NO DATA")</f>
        <v>0</v>
      </c>
      <c r="E28" s="10">
        <f t="shared" si="1"/>
        <v>0</v>
      </c>
      <c r="G28" s="6" t="s">
        <v>260</v>
      </c>
      <c r="H28" s="6" t="s">
        <v>240</v>
      </c>
      <c r="I28" s="6" t="s">
        <v>222</v>
      </c>
    </row>
    <row r="29" spans="1:9" ht="15" customHeight="1" x14ac:dyDescent="0.2">
      <c r="A29" s="7" t="s">
        <v>711</v>
      </c>
      <c r="B29" s="7">
        <f>IFERROR(INDEX(PitRawData!$A$1:$AMK$3,3,MATCH(G29,PitRawData!$A$1:$AMK$1,0)),"NO DATA")</f>
        <v>0</v>
      </c>
      <c r="C29" s="7">
        <f>IFERROR(INDEX(PitRawData!$A$1:$AMK$3,3,MATCH(H29,PitRawData!$A$1:$AMK$1,0)),"NO DATA")</f>
        <v>0</v>
      </c>
      <c r="D29" s="7">
        <f>IFERROR(INDEX(PitRawData!$A$1:$AMK$3,3,MATCH(I29,PitRawData!$A$1:$AMK$1,0)),"NO DATA")</f>
        <v>0</v>
      </c>
      <c r="E29" s="10">
        <f t="shared" si="1"/>
        <v>0</v>
      </c>
      <c r="G29" s="6" t="s">
        <v>264</v>
      </c>
      <c r="H29" s="6" t="s">
        <v>244</v>
      </c>
      <c r="I29" s="6" t="s">
        <v>226</v>
      </c>
    </row>
    <row r="30" spans="1:9" ht="15" customHeight="1" x14ac:dyDescent="0.2">
      <c r="A30" s="7" t="s">
        <v>712</v>
      </c>
      <c r="B30" s="7">
        <f>IFERROR(INDEX(PitRawData!$A$1:$AMK$3,3,MATCH(G30,PitRawData!$A$1:$AMK$1,0)),"NO DATA")</f>
        <v>0</v>
      </c>
      <c r="C30" s="7">
        <f>IFERROR(INDEX(PitRawData!$A$1:$AMK$3,3,MATCH(H30,PitRawData!$A$1:$AMK$1,0)),"NO DATA")</f>
        <v>0</v>
      </c>
      <c r="D30" s="7">
        <f>IFERROR(INDEX(PitRawData!$A$1:$AMK$3,3,MATCH(I30,PitRawData!$A$1:$AMK$1,0)),"NO DATA")</f>
        <v>0</v>
      </c>
      <c r="E30" s="10">
        <f t="shared" si="1"/>
        <v>0</v>
      </c>
      <c r="G30" s="6" t="s">
        <v>263</v>
      </c>
      <c r="H30" s="6" t="s">
        <v>243</v>
      </c>
      <c r="I30" s="6" t="s">
        <v>225</v>
      </c>
    </row>
    <row r="31" spans="1:9" ht="18" customHeight="1" x14ac:dyDescent="0.2">
      <c r="B31" s="16"/>
      <c r="C31" s="16"/>
      <c r="D31" s="16"/>
      <c r="E31" s="16"/>
    </row>
    <row r="32" spans="1:9" ht="21" customHeight="1" x14ac:dyDescent="0.2">
      <c r="B32" s="2" t="s">
        <v>4</v>
      </c>
      <c r="C32" s="2"/>
      <c r="D32" s="3" t="s">
        <v>5</v>
      </c>
      <c r="E32" s="2" t="s">
        <v>2</v>
      </c>
    </row>
    <row r="33" spans="1:9" ht="18" customHeight="1" x14ac:dyDescent="0.2">
      <c r="A33" s="47" t="s">
        <v>15</v>
      </c>
      <c r="B33" s="4" t="s">
        <v>0</v>
      </c>
      <c r="C33" s="4" t="s">
        <v>1</v>
      </c>
      <c r="D33" s="2"/>
      <c r="E33" s="2"/>
    </row>
    <row r="34" spans="1:9" ht="15" customHeight="1" x14ac:dyDescent="0.2">
      <c r="A34" s="7" t="s">
        <v>16</v>
      </c>
      <c r="B34" s="7">
        <f>IFERROR(INDEX(PitRawData!$A$1:$AMK$3,3,MATCH(G34,PitRawData!$A$1:$AMK$1,0)),"NO DATA")</f>
        <v>0</v>
      </c>
      <c r="C34" s="25" t="s">
        <v>697</v>
      </c>
      <c r="D34" s="7">
        <f>IFERROR(INDEX(PitRawData!$A$1:$AMK$3,3,MATCH(I34,PitRawData!$A$1:$AMK$1,0)),"NO DATA")</f>
        <v>0</v>
      </c>
      <c r="E34" s="10">
        <f>B34+D34</f>
        <v>0</v>
      </c>
      <c r="G34" s="6" t="s">
        <v>258</v>
      </c>
      <c r="I34" s="6" t="s">
        <v>220</v>
      </c>
    </row>
    <row r="35" spans="1:9" ht="15" customHeight="1" x14ac:dyDescent="0.2">
      <c r="A35" s="7" t="s">
        <v>17</v>
      </c>
      <c r="B35" s="7">
        <f>IFERROR(INDEX(PitRawData!$A$1:$AMK$3,3,MATCH(G35,PitRawData!$A$1:$AMK$1,0)),"NO DATA")</f>
        <v>0</v>
      </c>
      <c r="C35" s="25" t="s">
        <v>697</v>
      </c>
      <c r="D35" s="7">
        <f>IFERROR(INDEX(PitRawData!$A$1:$AMK$3,3,MATCH(I35,PitRawData!$A$1:$AMK$1,0)),"NO DATA")</f>
        <v>0</v>
      </c>
      <c r="E35" s="10">
        <f>B35+D35</f>
        <v>0</v>
      </c>
      <c r="G35" s="6" t="s">
        <v>257</v>
      </c>
      <c r="I35" s="6" t="s">
        <v>219</v>
      </c>
    </row>
    <row r="36" spans="1:9" ht="15" customHeight="1" x14ac:dyDescent="0.2">
      <c r="F36" s="37"/>
    </row>
    <row r="37" spans="1:9" hidden="1" x14ac:dyDescent="0.2">
      <c r="A37" s="20"/>
    </row>
    <row r="38" spans="1:9" hidden="1" x14ac:dyDescent="0.2">
      <c r="A38" s="20"/>
    </row>
  </sheetData>
  <sheetProtection algorithmName="SHA-512" hashValue="R7C9MNSfYRAZ6q1Vn1Th4rFlZxedpbzo708znj8Co0NcL0vwj5TQ7vGoHB4qPQ4tJJGT2CkRmZ00JSfLAAvDBA==" saltValue="v4Rr8rt+fHb2qEdl/rmg1w==" spinCount="100000" sheet="1" objects="1" scenarios="1"/>
  <conditionalFormatting sqref="A3:F3">
    <cfRule type="expression" dxfId="9" priority="1">
      <formula>$A$3="PASTE DATA INTO THE 'PitRawData' TAB TO POPULATE THIS TEMPLATE."</formula>
    </cfRule>
  </conditionalFormatting>
  <pageMargins left="0.25" right="0.25" top="0.75" bottom="0.75" header="0.3" footer="0.3"/>
  <pageSetup orientation="landscape" r:id="rId1"/>
  <rowBreaks count="1" manualBreakCount="1">
    <brk id="12"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166B0-0066-405F-9491-C7AAE462C5D5}">
  <sheetPr codeName="Sheet15"/>
  <dimension ref="A1:K37"/>
  <sheetViews>
    <sheetView zoomScaleNormal="100" workbookViewId="0"/>
  </sheetViews>
  <sheetFormatPr baseColWidth="10" defaultColWidth="0" defaultRowHeight="15" zeroHeight="1" x14ac:dyDescent="0.2"/>
  <cols>
    <col min="1" max="1" width="62.6640625" style="6" customWidth="1"/>
    <col min="2" max="6" width="12.6640625" style="6" customWidth="1"/>
    <col min="7" max="7" width="9.1640625" style="6" customWidth="1"/>
    <col min="8" max="11" width="39.6640625" style="6" hidden="1" customWidth="1"/>
    <col min="12" max="16384" width="9.1640625" style="6" hidden="1"/>
  </cols>
  <sheetData>
    <row r="1" spans="1:11" ht="21" customHeight="1" x14ac:dyDescent="0.2">
      <c r="A1" s="38" t="s">
        <v>725</v>
      </c>
      <c r="B1" s="45"/>
      <c r="C1" s="45"/>
      <c r="D1" s="45"/>
      <c r="E1" s="45"/>
      <c r="F1" s="45"/>
      <c r="G1" s="36"/>
    </row>
    <row r="2" spans="1:11" ht="18" customHeight="1" x14ac:dyDescent="0.2">
      <c r="A2" s="44" t="str">
        <f>HeadingLine2</f>
        <v>OH-507: Ohio Balance of State CoC</v>
      </c>
      <c r="B2" s="45"/>
      <c r="C2" s="45"/>
      <c r="D2" s="45"/>
      <c r="E2" s="45"/>
      <c r="F2" s="45"/>
      <c r="G2" s="36"/>
    </row>
    <row r="3" spans="1:11" ht="18" customHeight="1" x14ac:dyDescent="0.2">
      <c r="A3" s="44" t="str">
        <f>HeadingLine3</f>
        <v>Date of PIT Count: 1/23/24</v>
      </c>
      <c r="B3" s="45"/>
      <c r="C3" s="45"/>
      <c r="D3" s="45"/>
      <c r="E3" s="45"/>
      <c r="F3" s="45"/>
      <c r="G3" s="36"/>
    </row>
    <row r="4" spans="1:11" ht="18" customHeight="1" x14ac:dyDescent="0.2">
      <c r="A4" s="44" t="str">
        <f>HeadingLine4</f>
        <v>PIT Count Type: Sheltered and Unsheltered Count</v>
      </c>
      <c r="B4" s="45"/>
      <c r="C4" s="45"/>
      <c r="D4" s="45"/>
      <c r="E4" s="45"/>
      <c r="F4" s="45"/>
      <c r="G4" s="36"/>
    </row>
    <row r="5" spans="1:11" ht="18" customHeight="1" x14ac:dyDescent="0.2">
      <c r="A5" s="38"/>
      <c r="B5" s="35"/>
      <c r="C5" s="36"/>
      <c r="D5" s="36"/>
      <c r="E5" s="36"/>
      <c r="F5" s="36"/>
      <c r="G5" s="36"/>
    </row>
    <row r="6" spans="1:11" ht="18" customHeight="1" x14ac:dyDescent="0.25">
      <c r="A6" s="46" t="s">
        <v>723</v>
      </c>
      <c r="B6" s="36"/>
      <c r="C6" s="36"/>
      <c r="D6" s="36"/>
      <c r="E6" s="36"/>
      <c r="F6" s="36"/>
      <c r="G6" s="36"/>
    </row>
    <row r="7" spans="1:11" ht="15" customHeight="1" x14ac:dyDescent="0.2">
      <c r="A7" s="39"/>
      <c r="B7" s="36"/>
      <c r="C7" s="36"/>
      <c r="D7" s="36"/>
      <c r="E7" s="36"/>
      <c r="F7" s="36"/>
      <c r="G7" s="36"/>
    </row>
    <row r="8" spans="1:11" ht="21" customHeight="1" x14ac:dyDescent="0.2">
      <c r="B8" s="2" t="s">
        <v>4</v>
      </c>
      <c r="C8" s="2"/>
      <c r="D8" s="2"/>
      <c r="E8" s="3" t="s">
        <v>5</v>
      </c>
      <c r="F8" s="2" t="s">
        <v>2</v>
      </c>
      <c r="G8" s="22"/>
    </row>
    <row r="9" spans="1:11" ht="18" customHeight="1" x14ac:dyDescent="0.2">
      <c r="A9" s="47" t="s">
        <v>3</v>
      </c>
      <c r="B9" s="4" t="s">
        <v>0</v>
      </c>
      <c r="C9" s="4" t="s">
        <v>1</v>
      </c>
      <c r="D9" s="4" t="s">
        <v>719</v>
      </c>
      <c r="E9" s="2"/>
      <c r="F9" s="2"/>
      <c r="G9" s="37"/>
    </row>
    <row r="10" spans="1:11" ht="15" customHeight="1" x14ac:dyDescent="0.2">
      <c r="A10" s="7" t="s">
        <v>6</v>
      </c>
      <c r="B10" s="12">
        <f>IFERROR(INDEX(PitRawData!$A$1:$AMK$3,3,MATCH(H10,PitRawData!$A$1:$AMK$1,0)),"NO DATA")</f>
        <v>50</v>
      </c>
      <c r="C10" s="12">
        <f>IFERROR(INDEX(PitRawData!$A$1:$AMK$3,3,MATCH(I10,PitRawData!$A$1:$AMK$1,0)),"NO DATA")</f>
        <v>48</v>
      </c>
      <c r="D10" s="12">
        <f>IFERROR(INDEX(PitRawData!$A$1:$AMK$3,3,MATCH(J10,PitRawData!$A$1:$AMK$1,0)),"NO DATA")</f>
        <v>0</v>
      </c>
      <c r="E10" s="12">
        <f>IFERROR(INDEX(PitRawData!$A$1:$AMK$3,3,MATCH(K10,PitRawData!$A$1:$AMK$1,0)),"NO DATA")</f>
        <v>9</v>
      </c>
      <c r="F10" s="9">
        <f>SUM(B10:E10)</f>
        <v>107</v>
      </c>
      <c r="G10" s="37"/>
      <c r="H10" s="17" t="s">
        <v>217</v>
      </c>
      <c r="I10" s="17" t="s">
        <v>198</v>
      </c>
      <c r="J10" s="6" t="s">
        <v>180</v>
      </c>
      <c r="K10" s="17" t="s">
        <v>161</v>
      </c>
    </row>
    <row r="11" spans="1:11" ht="15" customHeight="1" x14ac:dyDescent="0.2">
      <c r="A11" s="7" t="s">
        <v>18</v>
      </c>
      <c r="B11" s="12">
        <f>IFERROR(INDEX(PitRawData!$A$1:$AMK$3,3,MATCH(H11,PitRawData!$A$1:$AMK$1,0)),"NO DATA")</f>
        <v>53</v>
      </c>
      <c r="C11" s="12">
        <f>IFERROR(INDEX(PitRawData!$A$1:$AMK$3,3,MATCH(I11,PitRawData!$A$1:$AMK$1,0)),"NO DATA")</f>
        <v>50</v>
      </c>
      <c r="D11" s="12">
        <f>IFERROR(INDEX(PitRawData!$A$1:$AMK$3,3,MATCH(J11,PitRawData!$A$1:$AMK$1,0)),"NO DATA")</f>
        <v>0</v>
      </c>
      <c r="E11" s="12">
        <f>IFERROR(INDEX(PitRawData!$A$1:$AMK$3,3,MATCH(K11,PitRawData!$A$1:$AMK$1,0)),"NO DATA")</f>
        <v>10</v>
      </c>
      <c r="F11" s="9">
        <f t="shared" ref="F11:F12" si="0">SUM(B11:E11)</f>
        <v>113</v>
      </c>
      <c r="G11" s="37"/>
      <c r="H11" s="17" t="s">
        <v>216</v>
      </c>
      <c r="I11" s="17" t="s">
        <v>197</v>
      </c>
      <c r="J11" s="6" t="s">
        <v>179</v>
      </c>
      <c r="K11" s="17" t="s">
        <v>160</v>
      </c>
    </row>
    <row r="12" spans="1:11" ht="15" customHeight="1" x14ac:dyDescent="0.2">
      <c r="A12" s="7" t="s">
        <v>20</v>
      </c>
      <c r="B12" s="12">
        <f>IFERROR(INDEX(PitRawData!$A$1:$AMK$3,3,MATCH(H12,PitRawData!$A$1:$AMK$1,0)),"NO DATA")</f>
        <v>50</v>
      </c>
      <c r="C12" s="12">
        <f>IFERROR(INDEX(PitRawData!$A$1:$AMK$3,3,MATCH(I12,PitRawData!$A$1:$AMK$1,0)),"NO DATA")</f>
        <v>48</v>
      </c>
      <c r="D12" s="12">
        <f>IFERROR(INDEX(PitRawData!$A$1:$AMK$3,3,MATCH(J12,PitRawData!$A$1:$AMK$1,0)),"NO DATA")</f>
        <v>0</v>
      </c>
      <c r="E12" s="12">
        <f>IFERROR(INDEX(PitRawData!$A$1:$AMK$3,3,MATCH(K12,PitRawData!$A$1:$AMK$1,0)),"NO DATA")</f>
        <v>9</v>
      </c>
      <c r="F12" s="9">
        <f t="shared" si="0"/>
        <v>107</v>
      </c>
      <c r="G12" s="37"/>
      <c r="H12" s="17" t="s">
        <v>215</v>
      </c>
      <c r="I12" s="17" t="s">
        <v>196</v>
      </c>
      <c r="J12" s="6" t="s">
        <v>178</v>
      </c>
      <c r="K12" s="17" t="s">
        <v>159</v>
      </c>
    </row>
    <row r="13" spans="1:11" ht="15" customHeight="1" x14ac:dyDescent="0.2"/>
    <row r="14" spans="1:11" ht="21" customHeight="1" x14ac:dyDescent="0.2">
      <c r="B14" s="2" t="s">
        <v>4</v>
      </c>
      <c r="C14" s="2"/>
      <c r="D14" s="2"/>
      <c r="E14" s="3" t="s">
        <v>5</v>
      </c>
      <c r="F14" s="2" t="s">
        <v>2</v>
      </c>
      <c r="G14" s="37"/>
    </row>
    <row r="15" spans="1:11" ht="18" customHeight="1" x14ac:dyDescent="0.2">
      <c r="A15" s="47" t="s">
        <v>717</v>
      </c>
      <c r="B15" s="4" t="s">
        <v>0</v>
      </c>
      <c r="C15" s="4" t="s">
        <v>1</v>
      </c>
      <c r="D15" s="4" t="s">
        <v>719</v>
      </c>
      <c r="E15" s="2"/>
      <c r="F15" s="2"/>
      <c r="G15" s="37"/>
    </row>
    <row r="16" spans="1:11" ht="15" customHeight="1" x14ac:dyDescent="0.2">
      <c r="A16" s="7" t="s">
        <v>698</v>
      </c>
      <c r="B16" s="7">
        <f>IFERROR(INDEX(PitRawData!$A$1:$AMK$3,3,MATCH(H16,PitRawData!$A$1:$AMK$1,0)),"NO DATA")</f>
        <v>0</v>
      </c>
      <c r="C16" s="7">
        <f>IFERROR(INDEX(PitRawData!$A$1:$AMK$3,3,MATCH(I16,PitRawData!$A$1:$AMK$1,0)),"NO DATA")</f>
        <v>0</v>
      </c>
      <c r="D16" s="7">
        <f>IFERROR(INDEX(PitRawData!$A$1:$AMK$3,3,MATCH(J16,PitRawData!$A$1:$AMK$1,0)),"NO DATA")</f>
        <v>0</v>
      </c>
      <c r="E16" s="7">
        <f>IFERROR(INDEX(PitRawData!$A$1:$AMK$3,3,MATCH(K16,PitRawData!$A$1:$AMK$1,0)),"NO DATA")</f>
        <v>0</v>
      </c>
      <c r="F16" s="10">
        <f>SUM(B16:E16)</f>
        <v>0</v>
      </c>
      <c r="H16" s="6" t="s">
        <v>212</v>
      </c>
      <c r="I16" s="6" t="s">
        <v>193</v>
      </c>
      <c r="J16" s="6" t="s">
        <v>175</v>
      </c>
      <c r="K16" s="6" t="s">
        <v>156</v>
      </c>
    </row>
    <row r="17" spans="1:11" ht="15" customHeight="1" x14ac:dyDescent="0.2">
      <c r="A17" s="7" t="s">
        <v>699</v>
      </c>
      <c r="B17" s="7">
        <f>IFERROR(INDEX(PitRawData!$A$1:$AMK$3,3,MATCH(H17,PitRawData!$A$1:$AMK$1,0)),"NO DATA")</f>
        <v>0</v>
      </c>
      <c r="C17" s="7">
        <f>IFERROR(INDEX(PitRawData!$A$1:$AMK$3,3,MATCH(I17,PitRawData!$A$1:$AMK$1,0)),"NO DATA")</f>
        <v>0</v>
      </c>
      <c r="D17" s="7">
        <f>IFERROR(INDEX(PitRawData!$A$1:$AMK$3,3,MATCH(J17,PitRawData!$A$1:$AMK$1,0)),"NO DATA")</f>
        <v>0</v>
      </c>
      <c r="E17" s="7">
        <f>IFERROR(INDEX(PitRawData!$A$1:$AMK$3,3,MATCH(K17,PitRawData!$A$1:$AMK$1,0)),"NO DATA")</f>
        <v>0</v>
      </c>
      <c r="F17" s="10">
        <f t="shared" ref="F17:F30" si="1">SUM(B17:E17)</f>
        <v>0</v>
      </c>
      <c r="H17" s="6" t="s">
        <v>213</v>
      </c>
      <c r="I17" s="6" t="s">
        <v>194</v>
      </c>
      <c r="J17" s="6" t="s">
        <v>176</v>
      </c>
      <c r="K17" s="6" t="s">
        <v>157</v>
      </c>
    </row>
    <row r="18" spans="1:11" ht="15" customHeight="1" x14ac:dyDescent="0.2">
      <c r="A18" s="7" t="s">
        <v>700</v>
      </c>
      <c r="B18" s="7">
        <f>IFERROR(INDEX(PitRawData!$A$1:$AMK$3,3,MATCH(H18,PitRawData!$A$1:$AMK$1,0)),"NO DATA")</f>
        <v>0</v>
      </c>
      <c r="C18" s="7">
        <f>IFERROR(INDEX(PitRawData!$A$1:$AMK$3,3,MATCH(I18,PitRawData!$A$1:$AMK$1,0)),"NO DATA")</f>
        <v>1</v>
      </c>
      <c r="D18" s="7">
        <f>IFERROR(INDEX(PitRawData!$A$1:$AMK$3,3,MATCH(J18,PitRawData!$A$1:$AMK$1,0)),"NO DATA")</f>
        <v>0</v>
      </c>
      <c r="E18" s="7">
        <f>IFERROR(INDEX(PitRawData!$A$1:$AMK$3,3,MATCH(K18,PitRawData!$A$1:$AMK$1,0)),"NO DATA")</f>
        <v>0</v>
      </c>
      <c r="F18" s="10">
        <f t="shared" si="1"/>
        <v>1</v>
      </c>
      <c r="H18" s="6" t="s">
        <v>210</v>
      </c>
      <c r="I18" s="6" t="s">
        <v>191</v>
      </c>
      <c r="J18" s="6" t="s">
        <v>173</v>
      </c>
      <c r="K18" s="6" t="s">
        <v>154</v>
      </c>
    </row>
    <row r="19" spans="1:11" ht="15" customHeight="1" x14ac:dyDescent="0.2">
      <c r="A19" s="7" t="s">
        <v>701</v>
      </c>
      <c r="B19" s="7">
        <f>IFERROR(INDEX(PitRawData!$A$1:$AMK$3,3,MATCH(H19,PitRawData!$A$1:$AMK$1,0)),"NO DATA")</f>
        <v>0</v>
      </c>
      <c r="C19" s="7">
        <f>IFERROR(INDEX(PitRawData!$A$1:$AMK$3,3,MATCH(I19,PitRawData!$A$1:$AMK$1,0)),"NO DATA")</f>
        <v>0</v>
      </c>
      <c r="D19" s="7">
        <f>IFERROR(INDEX(PitRawData!$A$1:$AMK$3,3,MATCH(J19,PitRawData!$A$1:$AMK$1,0)),"NO DATA")</f>
        <v>0</v>
      </c>
      <c r="E19" s="7">
        <f>IFERROR(INDEX(PitRawData!$A$1:$AMK$3,3,MATCH(K19,PitRawData!$A$1:$AMK$1,0)),"NO DATA")</f>
        <v>0</v>
      </c>
      <c r="F19" s="10">
        <f t="shared" si="1"/>
        <v>0</v>
      </c>
      <c r="H19" s="6" t="s">
        <v>211</v>
      </c>
      <c r="I19" s="6" t="s">
        <v>192</v>
      </c>
      <c r="J19" s="6" t="s">
        <v>174</v>
      </c>
      <c r="K19" s="6" t="s">
        <v>155</v>
      </c>
    </row>
    <row r="20" spans="1:11" ht="15" customHeight="1" x14ac:dyDescent="0.2">
      <c r="A20" s="7" t="s">
        <v>702</v>
      </c>
      <c r="B20" s="7">
        <f>IFERROR(INDEX(PitRawData!$A$1:$AMK$3,3,MATCH(H20,PitRawData!$A$1:$AMK$1,0)),"NO DATA")</f>
        <v>9</v>
      </c>
      <c r="C20" s="7">
        <f>IFERROR(INDEX(PitRawData!$A$1:$AMK$3,3,MATCH(I20,PitRawData!$A$1:$AMK$1,0)),"NO DATA")</f>
        <v>10</v>
      </c>
      <c r="D20" s="7">
        <f>IFERROR(INDEX(PitRawData!$A$1:$AMK$3,3,MATCH(J20,PitRawData!$A$1:$AMK$1,0)),"NO DATA")</f>
        <v>0</v>
      </c>
      <c r="E20" s="7">
        <f>IFERROR(INDEX(PitRawData!$A$1:$AMK$3,3,MATCH(K20,PitRawData!$A$1:$AMK$1,0)),"NO DATA")</f>
        <v>0</v>
      </c>
      <c r="F20" s="10">
        <f t="shared" si="1"/>
        <v>19</v>
      </c>
      <c r="H20" s="6" t="s">
        <v>208</v>
      </c>
      <c r="I20" s="6" t="s">
        <v>189</v>
      </c>
      <c r="J20" s="6" t="s">
        <v>171</v>
      </c>
      <c r="K20" s="6" t="s">
        <v>152</v>
      </c>
    </row>
    <row r="21" spans="1:11" ht="15" customHeight="1" x14ac:dyDescent="0.2">
      <c r="A21" s="7" t="s">
        <v>703</v>
      </c>
      <c r="B21" s="7">
        <f>IFERROR(INDEX(PitRawData!$A$1:$AMK$3,3,MATCH(H21,PitRawData!$A$1:$AMK$1,0)),"NO DATA")</f>
        <v>0</v>
      </c>
      <c r="C21" s="7">
        <f>IFERROR(INDEX(PitRawData!$A$1:$AMK$3,3,MATCH(I21,PitRawData!$A$1:$AMK$1,0)),"NO DATA")</f>
        <v>1</v>
      </c>
      <c r="D21" s="7">
        <f>IFERROR(INDEX(PitRawData!$A$1:$AMK$3,3,MATCH(J21,PitRawData!$A$1:$AMK$1,0)),"NO DATA")</f>
        <v>0</v>
      </c>
      <c r="E21" s="7">
        <f>IFERROR(INDEX(PitRawData!$A$1:$AMK$3,3,MATCH(K21,PitRawData!$A$1:$AMK$1,0)),"NO DATA")</f>
        <v>0</v>
      </c>
      <c r="F21" s="10">
        <f t="shared" si="1"/>
        <v>1</v>
      </c>
      <c r="H21" s="6" t="s">
        <v>209</v>
      </c>
      <c r="I21" s="6" t="s">
        <v>190</v>
      </c>
      <c r="J21" s="6" t="s">
        <v>172</v>
      </c>
      <c r="K21" s="6" t="s">
        <v>153</v>
      </c>
    </row>
    <row r="22" spans="1:11" ht="15" customHeight="1" x14ac:dyDescent="0.2">
      <c r="A22" s="7" t="s">
        <v>704</v>
      </c>
      <c r="B22" s="7">
        <f>IFERROR(INDEX(PitRawData!$A$1:$AMK$3,3,MATCH(H22,PitRawData!$A$1:$AMK$1,0)),"NO DATA")</f>
        <v>0</v>
      </c>
      <c r="C22" s="7">
        <f>IFERROR(INDEX(PitRawData!$A$1:$AMK$3,3,MATCH(I22,PitRawData!$A$1:$AMK$1,0)),"NO DATA")</f>
        <v>0</v>
      </c>
      <c r="D22" s="7">
        <f>IFERROR(INDEX(PitRawData!$A$1:$AMK$3,3,MATCH(J22,PitRawData!$A$1:$AMK$1,0)),"NO DATA")</f>
        <v>0</v>
      </c>
      <c r="E22" s="7">
        <f>IFERROR(INDEX(PitRawData!$A$1:$AMK$3,3,MATCH(K22,PitRawData!$A$1:$AMK$1,0)),"NO DATA")</f>
        <v>0</v>
      </c>
      <c r="F22" s="10">
        <f t="shared" si="1"/>
        <v>0</v>
      </c>
      <c r="H22" s="6" t="s">
        <v>214</v>
      </c>
      <c r="I22" s="6" t="s">
        <v>195</v>
      </c>
      <c r="J22" s="6" t="s">
        <v>177</v>
      </c>
      <c r="K22" s="6" t="s">
        <v>158</v>
      </c>
    </row>
    <row r="23" spans="1:11" ht="15" customHeight="1" x14ac:dyDescent="0.2">
      <c r="A23" s="7" t="s">
        <v>705</v>
      </c>
      <c r="B23" s="7">
        <f>IFERROR(INDEX(PitRawData!$A$1:$AMK$3,3,MATCH(H23,PitRawData!$A$1:$AMK$1,0)),"NO DATA")</f>
        <v>0</v>
      </c>
      <c r="C23" s="7">
        <f>IFERROR(INDEX(PitRawData!$A$1:$AMK$3,3,MATCH(I23,PitRawData!$A$1:$AMK$1,0)),"NO DATA")</f>
        <v>0</v>
      </c>
      <c r="D23" s="7">
        <f>IFERROR(INDEX(PitRawData!$A$1:$AMK$3,3,MATCH(J23,PitRawData!$A$1:$AMK$1,0)),"NO DATA")</f>
        <v>0</v>
      </c>
      <c r="E23" s="7">
        <f>IFERROR(INDEX(PitRawData!$A$1:$AMK$3,3,MATCH(K23,PitRawData!$A$1:$AMK$1,0)),"NO DATA")</f>
        <v>0</v>
      </c>
      <c r="F23" s="10">
        <f t="shared" si="1"/>
        <v>0</v>
      </c>
      <c r="H23" s="6" t="s">
        <v>206</v>
      </c>
      <c r="I23" s="6" t="s">
        <v>187</v>
      </c>
      <c r="J23" s="6" t="s">
        <v>169</v>
      </c>
      <c r="K23" s="6" t="s">
        <v>150</v>
      </c>
    </row>
    <row r="24" spans="1:11" ht="15" customHeight="1" x14ac:dyDescent="0.2">
      <c r="A24" s="7" t="s">
        <v>706</v>
      </c>
      <c r="B24" s="7">
        <f>IFERROR(INDEX(PitRawData!$A$1:$AMK$3,3,MATCH(H24,PitRawData!$A$1:$AMK$1,0)),"NO DATA")</f>
        <v>0</v>
      </c>
      <c r="C24" s="7">
        <f>IFERROR(INDEX(PitRawData!$A$1:$AMK$3,3,MATCH(I24,PitRawData!$A$1:$AMK$1,0)),"NO DATA")</f>
        <v>0</v>
      </c>
      <c r="D24" s="7">
        <f>IFERROR(INDEX(PitRawData!$A$1:$AMK$3,3,MATCH(J24,PitRawData!$A$1:$AMK$1,0)),"NO DATA")</f>
        <v>0</v>
      </c>
      <c r="E24" s="7">
        <f>IFERROR(INDEX(PitRawData!$A$1:$AMK$3,3,MATCH(K24,PitRawData!$A$1:$AMK$1,0)),"NO DATA")</f>
        <v>0</v>
      </c>
      <c r="F24" s="10">
        <f t="shared" si="1"/>
        <v>0</v>
      </c>
      <c r="H24" s="6" t="s">
        <v>207</v>
      </c>
      <c r="I24" s="6" t="s">
        <v>188</v>
      </c>
      <c r="J24" s="6" t="s">
        <v>170</v>
      </c>
      <c r="K24" s="6" t="s">
        <v>151</v>
      </c>
    </row>
    <row r="25" spans="1:11" ht="15" customHeight="1" x14ac:dyDescent="0.2">
      <c r="A25" s="7" t="s">
        <v>707</v>
      </c>
      <c r="B25" s="7">
        <f>IFERROR(INDEX(PitRawData!$A$1:$AMK$3,3,MATCH(H25,PitRawData!$A$1:$AMK$1,0)),"NO DATA")</f>
        <v>0</v>
      </c>
      <c r="C25" s="7">
        <f>IFERROR(INDEX(PitRawData!$A$1:$AMK$3,3,MATCH(I25,PitRawData!$A$1:$AMK$1,0)),"NO DATA")</f>
        <v>0</v>
      </c>
      <c r="D25" s="7">
        <f>IFERROR(INDEX(PitRawData!$A$1:$AMK$3,3,MATCH(J25,PitRawData!$A$1:$AMK$1,0)),"NO DATA")</f>
        <v>0</v>
      </c>
      <c r="E25" s="7">
        <f>IFERROR(INDEX(PitRawData!$A$1:$AMK$3,3,MATCH(K25,PitRawData!$A$1:$AMK$1,0)),"NO DATA")</f>
        <v>0</v>
      </c>
      <c r="F25" s="10">
        <f t="shared" si="1"/>
        <v>0</v>
      </c>
      <c r="H25" s="6" t="s">
        <v>202</v>
      </c>
      <c r="I25" s="6" t="s">
        <v>183</v>
      </c>
      <c r="J25" s="6" t="s">
        <v>165</v>
      </c>
      <c r="K25" s="6" t="s">
        <v>146</v>
      </c>
    </row>
    <row r="26" spans="1:11" ht="15" customHeight="1" x14ac:dyDescent="0.2">
      <c r="A26" s="7" t="s">
        <v>708</v>
      </c>
      <c r="B26" s="7">
        <f>IFERROR(INDEX(PitRawData!$A$1:$AMK$3,3,MATCH(H26,PitRawData!$A$1:$AMK$1,0)),"NO DATA")</f>
        <v>0</v>
      </c>
      <c r="C26" s="7">
        <f>IFERROR(INDEX(PitRawData!$A$1:$AMK$3,3,MATCH(I26,PitRawData!$A$1:$AMK$1,0)),"NO DATA")</f>
        <v>2</v>
      </c>
      <c r="D26" s="7">
        <f>IFERROR(INDEX(PitRawData!$A$1:$AMK$3,3,MATCH(J26,PitRawData!$A$1:$AMK$1,0)),"NO DATA")</f>
        <v>0</v>
      </c>
      <c r="E26" s="7">
        <f>IFERROR(INDEX(PitRawData!$A$1:$AMK$3,3,MATCH(K26,PitRawData!$A$1:$AMK$1,0)),"NO DATA")</f>
        <v>0</v>
      </c>
      <c r="F26" s="10">
        <f t="shared" si="1"/>
        <v>2</v>
      </c>
      <c r="H26" s="6" t="s">
        <v>203</v>
      </c>
      <c r="I26" s="6" t="s">
        <v>184</v>
      </c>
      <c r="J26" s="6" t="s">
        <v>166</v>
      </c>
      <c r="K26" s="6" t="s">
        <v>147</v>
      </c>
    </row>
    <row r="27" spans="1:11" ht="15" customHeight="1" x14ac:dyDescent="0.2">
      <c r="A27" s="7" t="s">
        <v>709</v>
      </c>
      <c r="B27" s="7">
        <f>IFERROR(INDEX(PitRawData!$A$1:$AMK$3,3,MATCH(H27,PitRawData!$A$1:$AMK$1,0)),"NO DATA")</f>
        <v>41</v>
      </c>
      <c r="C27" s="7">
        <f>IFERROR(INDEX(PitRawData!$A$1:$AMK$3,3,MATCH(I27,PitRawData!$A$1:$AMK$1,0)),"NO DATA")</f>
        <v>33</v>
      </c>
      <c r="D27" s="7">
        <f>IFERROR(INDEX(PitRawData!$A$1:$AMK$3,3,MATCH(J27,PitRawData!$A$1:$AMK$1,0)),"NO DATA")</f>
        <v>0</v>
      </c>
      <c r="E27" s="7">
        <f>IFERROR(INDEX(PitRawData!$A$1:$AMK$3,3,MATCH(K27,PitRawData!$A$1:$AMK$1,0)),"NO DATA")</f>
        <v>9</v>
      </c>
      <c r="F27" s="10">
        <f t="shared" si="1"/>
        <v>83</v>
      </c>
      <c r="H27" s="6" t="s">
        <v>200</v>
      </c>
      <c r="I27" s="6" t="s">
        <v>181</v>
      </c>
      <c r="J27" s="6" t="s">
        <v>163</v>
      </c>
      <c r="K27" s="6" t="s">
        <v>144</v>
      </c>
    </row>
    <row r="28" spans="1:11" ht="15" customHeight="1" x14ac:dyDescent="0.2">
      <c r="A28" s="7" t="s">
        <v>710</v>
      </c>
      <c r="B28" s="7">
        <f>IFERROR(INDEX(PitRawData!$A$1:$AMK$3,3,MATCH(H28,PitRawData!$A$1:$AMK$1,0)),"NO DATA")</f>
        <v>0</v>
      </c>
      <c r="C28" s="7">
        <f>IFERROR(INDEX(PitRawData!$A$1:$AMK$3,3,MATCH(I28,PitRawData!$A$1:$AMK$1,0)),"NO DATA")</f>
        <v>0</v>
      </c>
      <c r="D28" s="7">
        <f>IFERROR(INDEX(PitRawData!$A$1:$AMK$3,3,MATCH(J28,PitRawData!$A$1:$AMK$1,0)),"NO DATA")</f>
        <v>0</v>
      </c>
      <c r="E28" s="7">
        <f>IFERROR(INDEX(PitRawData!$A$1:$AMK$3,3,MATCH(K28,PitRawData!$A$1:$AMK$1,0)),"NO DATA")</f>
        <v>0</v>
      </c>
      <c r="F28" s="10">
        <f t="shared" si="1"/>
        <v>0</v>
      </c>
      <c r="H28" s="6" t="s">
        <v>201</v>
      </c>
      <c r="I28" s="6" t="s">
        <v>182</v>
      </c>
      <c r="J28" s="6" t="s">
        <v>164</v>
      </c>
      <c r="K28" s="6" t="s">
        <v>145</v>
      </c>
    </row>
    <row r="29" spans="1:11" ht="15" customHeight="1" x14ac:dyDescent="0.2">
      <c r="A29" s="7" t="s">
        <v>711</v>
      </c>
      <c r="B29" s="7">
        <f>IFERROR(INDEX(PitRawData!$A$1:$AMK$3,3,MATCH(H29,PitRawData!$A$1:$AMK$1,0)),"NO DATA")</f>
        <v>0</v>
      </c>
      <c r="C29" s="7">
        <f>IFERROR(INDEX(PitRawData!$A$1:$AMK$3,3,MATCH(I29,PitRawData!$A$1:$AMK$1,0)),"NO DATA")</f>
        <v>0</v>
      </c>
      <c r="D29" s="7">
        <f>IFERROR(INDEX(PitRawData!$A$1:$AMK$3,3,MATCH(J29,PitRawData!$A$1:$AMK$1,0)),"NO DATA")</f>
        <v>0</v>
      </c>
      <c r="E29" s="7">
        <f>IFERROR(INDEX(PitRawData!$A$1:$AMK$3,3,MATCH(K29,PitRawData!$A$1:$AMK$1,0)),"NO DATA")</f>
        <v>0</v>
      </c>
      <c r="F29" s="10">
        <f t="shared" si="1"/>
        <v>0</v>
      </c>
      <c r="H29" s="6" t="s">
        <v>205</v>
      </c>
      <c r="I29" s="6" t="s">
        <v>186</v>
      </c>
      <c r="J29" s="6" t="s">
        <v>168</v>
      </c>
      <c r="K29" s="6" t="s">
        <v>149</v>
      </c>
    </row>
    <row r="30" spans="1:11" ht="15" customHeight="1" x14ac:dyDescent="0.2">
      <c r="A30" s="7" t="s">
        <v>712</v>
      </c>
      <c r="B30" s="7">
        <f>IFERROR(INDEX(PitRawData!$A$1:$AMK$3,3,MATCH(H30,PitRawData!$A$1:$AMK$1,0)),"NO DATA")</f>
        <v>0</v>
      </c>
      <c r="C30" s="7">
        <f>IFERROR(INDEX(PitRawData!$A$1:$AMK$3,3,MATCH(I30,PitRawData!$A$1:$AMK$1,0)),"NO DATA")</f>
        <v>1</v>
      </c>
      <c r="D30" s="7">
        <f>IFERROR(INDEX(PitRawData!$A$1:$AMK$3,3,MATCH(J30,PitRawData!$A$1:$AMK$1,0)),"NO DATA")</f>
        <v>0</v>
      </c>
      <c r="E30" s="7">
        <f>IFERROR(INDEX(PitRawData!$A$1:$AMK$3,3,MATCH(K30,PitRawData!$A$1:$AMK$1,0)),"NO DATA")</f>
        <v>0</v>
      </c>
      <c r="F30" s="10">
        <f t="shared" si="1"/>
        <v>1</v>
      </c>
      <c r="H30" s="6" t="s">
        <v>204</v>
      </c>
      <c r="I30" s="6" t="s">
        <v>185</v>
      </c>
      <c r="J30" s="6" t="s">
        <v>167</v>
      </c>
      <c r="K30" s="6" t="s">
        <v>148</v>
      </c>
    </row>
    <row r="31" spans="1:11" ht="18" customHeight="1" x14ac:dyDescent="0.2">
      <c r="B31" s="16"/>
      <c r="C31" s="16"/>
      <c r="D31" s="17"/>
      <c r="E31" s="16"/>
      <c r="F31" s="16"/>
    </row>
    <row r="32" spans="1:11" ht="21" customHeight="1" x14ac:dyDescent="0.2">
      <c r="B32" s="2" t="s">
        <v>4</v>
      </c>
      <c r="C32" s="2"/>
      <c r="D32" s="2"/>
      <c r="E32" s="3" t="s">
        <v>5</v>
      </c>
      <c r="F32" s="2" t="s">
        <v>2</v>
      </c>
    </row>
    <row r="33" spans="1:11" ht="18" customHeight="1" x14ac:dyDescent="0.2">
      <c r="A33" s="47" t="s">
        <v>15</v>
      </c>
      <c r="B33" s="4" t="s">
        <v>0</v>
      </c>
      <c r="C33" s="4" t="s">
        <v>1</v>
      </c>
      <c r="D33" s="4" t="s">
        <v>719</v>
      </c>
      <c r="E33" s="2"/>
      <c r="F33" s="2"/>
    </row>
    <row r="34" spans="1:11" ht="15" customHeight="1" x14ac:dyDescent="0.2">
      <c r="A34" s="7" t="s">
        <v>17</v>
      </c>
      <c r="B34" s="7">
        <f>IFERROR(INDEX(PitRawData!$A$1:$AMK$3,3,MATCH(H34,PitRawData!$A$1:$AMK$1,0)),"NO DATA")</f>
        <v>12</v>
      </c>
      <c r="C34" s="25" t="s">
        <v>697</v>
      </c>
      <c r="D34" s="7">
        <f>IFERROR(INDEX(PitRawData!$A$1:$AMK$3,3,MATCH(J34,PitRawData!$A$1:$AMK$1,0)),"NO DATA")</f>
        <v>0</v>
      </c>
      <c r="E34" s="7">
        <f>IFERROR(INDEX(PitRawData!$A$1:$AMK$3,3,MATCH(K34,PitRawData!$A$1:$AMK$1,0)),"NO DATA")</f>
        <v>0</v>
      </c>
      <c r="F34" s="10">
        <f>SUM(B34:E34)</f>
        <v>12</v>
      </c>
      <c r="H34" s="6" t="s">
        <v>199</v>
      </c>
      <c r="J34" s="6" t="s">
        <v>162</v>
      </c>
      <c r="K34" s="6" t="s">
        <v>143</v>
      </c>
    </row>
    <row r="35" spans="1:11" ht="15" customHeight="1" x14ac:dyDescent="0.2"/>
    <row r="36" spans="1:11" hidden="1" x14ac:dyDescent="0.2">
      <c r="A36" s="20"/>
    </row>
    <row r="37" spans="1:11" hidden="1" x14ac:dyDescent="0.2">
      <c r="A37" s="20"/>
    </row>
  </sheetData>
  <sheetProtection algorithmName="SHA-512" hashValue="Rw7Wa3uFol71eI0U+rQKAcPRTZwMIS9gt+kZyn9xq+FTNqVm9hrWTM2i9LVzT6zw33TCGrmv2l0xQ8qwDVg0dQ==" saltValue="hd7BCg37Ta1f+GI0Z7NkEg==" spinCount="100000" sheet="1" objects="1" scenarios="1"/>
  <conditionalFormatting sqref="A3:F3">
    <cfRule type="expression" dxfId="8" priority="1">
      <formula>$A$3="PASTE DATA INTO THE 'PitRawData' TAB TO POPULATE THIS TEMPLATE."</formula>
    </cfRule>
  </conditionalFormatting>
  <pageMargins left="0.25" right="0.25" top="0.75" bottom="0.75" header="0.3" footer="0.3"/>
  <pageSetup orientation="landscape" r:id="rId1"/>
  <rowBreaks count="1" manualBreakCount="1">
    <brk id="12"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FD19B331B6154F98DDF9D6E590EC91" ma:contentTypeVersion="17" ma:contentTypeDescription="Create a new document." ma:contentTypeScope="" ma:versionID="c39676000deda965a711f101ed4f2b19">
  <xsd:schema xmlns:xsd="http://www.w3.org/2001/XMLSchema" xmlns:xs="http://www.w3.org/2001/XMLSchema" xmlns:p="http://schemas.microsoft.com/office/2006/metadata/properties" xmlns:ns2="6cfad6c9-0d8a-4f08-b363-fe79249bc20d" xmlns:ns3="e422c799-4dbb-4704-9bc4-2b14a9e15e06" targetNamespace="http://schemas.microsoft.com/office/2006/metadata/properties" ma:root="true" ma:fieldsID="e76ffdf36258d13fdedd88a4e15d94a5" ns2:_="" ns3:_="">
    <xsd:import namespace="6cfad6c9-0d8a-4f08-b363-fe79249bc20d"/>
    <xsd:import namespace="e422c799-4dbb-4704-9bc4-2b14a9e15e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ad6c9-0d8a-4f08-b363-fe79249bc2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54925c-3bd7-4187-ab31-e932ed5cd6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22c799-4dbb-4704-9bc4-2b14a9e15e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ea22de-b79c-4d58-80b6-8c144d47058a}" ma:internalName="TaxCatchAll" ma:showField="CatchAllData" ma:web="e422c799-4dbb-4704-9bc4-2b14a9e15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cfad6c9-0d8a-4f08-b363-fe79249bc20d">
      <Terms xmlns="http://schemas.microsoft.com/office/infopath/2007/PartnerControls"/>
    </lcf76f155ced4ddcb4097134ff3c332f>
    <TaxCatchAll xmlns="e422c799-4dbb-4704-9bc4-2b14a9e15e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763CA-B44B-4A37-9EEE-264A89AD0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ad6c9-0d8a-4f08-b363-fe79249bc20d"/>
    <ds:schemaRef ds:uri="e422c799-4dbb-4704-9bc4-2b14a9e15e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06B547-2F62-43C9-AED3-AE71429CA346}">
  <ds:schemaRefs>
    <ds:schemaRef ds:uri="http://schemas.microsoft.com/office/2006/metadata/properties"/>
    <ds:schemaRef ds:uri="http://schemas.microsoft.com/office/infopath/2007/PartnerControls"/>
    <ds:schemaRef ds:uri="6cfad6c9-0d8a-4f08-b363-fe79249bc20d"/>
    <ds:schemaRef ds:uri="e422c799-4dbb-4704-9bc4-2b14a9e15e06"/>
  </ds:schemaRefs>
</ds:datastoreItem>
</file>

<file path=customXml/itemProps3.xml><?xml version="1.0" encoding="utf-8"?>
<ds:datastoreItem xmlns:ds="http://schemas.openxmlformats.org/officeDocument/2006/customXml" ds:itemID="{B80BCEB2-3257-4C78-ABB2-E097914EAA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32</vt:i4>
      </vt:variant>
    </vt:vector>
  </HeadingPairs>
  <TitlesOfParts>
    <vt:vector size="44" baseType="lpstr">
      <vt:lpstr>PitRawData</vt:lpstr>
      <vt:lpstr>All_AC</vt:lpstr>
      <vt:lpstr>All_CO</vt:lpstr>
      <vt:lpstr>All_AO</vt:lpstr>
      <vt:lpstr>All_TOTALS</vt:lpstr>
      <vt:lpstr>Youth_UY</vt:lpstr>
      <vt:lpstr>Youth_PY</vt:lpstr>
      <vt:lpstr>Vets_AC</vt:lpstr>
      <vt:lpstr>Vets_AO</vt:lpstr>
      <vt:lpstr>Vets_TOTALS</vt:lpstr>
      <vt:lpstr>Additional_Homeless_Populations</vt:lpstr>
      <vt:lpstr>DO_NOT_EDIT</vt:lpstr>
      <vt:lpstr>all_ref_fields_have_text</vt:lpstr>
      <vt:lpstr>All_ref_fields_not_errors</vt:lpstr>
      <vt:lpstr>CoC</vt:lpstr>
      <vt:lpstr>Date_of_Count</vt:lpstr>
      <vt:lpstr>HeadingLine2</vt:lpstr>
      <vt:lpstr>HeadingLine3</vt:lpstr>
      <vt:lpstr>HeadingLine4</vt:lpstr>
      <vt:lpstr>HudNum</vt:lpstr>
      <vt:lpstr>PIT_Count_Type</vt:lpstr>
      <vt:lpstr>Additional_Homeless_Populations!Print_Area</vt:lpstr>
      <vt:lpstr>All_AC!Print_Area</vt:lpstr>
      <vt:lpstr>All_AO!Print_Area</vt:lpstr>
      <vt:lpstr>All_CO!Print_Area</vt:lpstr>
      <vt:lpstr>All_TOTALS!Print_Area</vt:lpstr>
      <vt:lpstr>PitRawData!Print_Area</vt:lpstr>
      <vt:lpstr>Vets_AC!Print_Area</vt:lpstr>
      <vt:lpstr>Vets_AO!Print_Area</vt:lpstr>
      <vt:lpstr>Vets_TOTALS!Print_Area</vt:lpstr>
      <vt:lpstr>Youth_PY!Print_Area</vt:lpstr>
      <vt:lpstr>Youth_UY!Print_Area</vt:lpstr>
      <vt:lpstr>Additional_Homeless_Populations!Print_Titles</vt:lpstr>
      <vt:lpstr>All_AC!Print_Titles</vt:lpstr>
      <vt:lpstr>All_AO!Print_Titles</vt:lpstr>
      <vt:lpstr>All_CO!Print_Titles</vt:lpstr>
      <vt:lpstr>All_TOTALS!Print_Titles</vt:lpstr>
      <vt:lpstr>Vets_AC!Print_Titles</vt:lpstr>
      <vt:lpstr>Vets_AO!Print_Titles</vt:lpstr>
      <vt:lpstr>Vets_TOTALS!Print_Titles</vt:lpstr>
      <vt:lpstr>Youth_PY!Print_Titles</vt:lpstr>
      <vt:lpstr>Youth_UY!Print_Titles</vt:lpstr>
      <vt:lpstr>show_heading_section</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Hannah Basting</cp:lastModifiedBy>
  <cp:lastPrinted>2025-04-09T18:56:55Z</cp:lastPrinted>
  <dcterms:created xsi:type="dcterms:W3CDTF">2025-04-09T18:53:20Z</dcterms:created>
  <dcterms:modified xsi:type="dcterms:W3CDTF">2025-06-12T17:34:29Z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0x010100F5FD19B331B6154F98DDF9D6E590EC91</vt:lpwstr>
  </property>
</Properties>
</file>